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Ведомость" sheetId="2" r:id="rId1"/>
    <sheet name="Отчет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5" i="2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G3" i="1"/>
  <c r="X9" i="2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V45"/>
  <c r="V44"/>
  <c r="W4"/>
  <c r="X4" s="1"/>
  <c r="W5"/>
  <c r="X5" s="1"/>
  <c r="W6"/>
  <c r="X6" s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3"/>
  <c r="J40" i="1" l="1"/>
  <c r="F40"/>
  <c r="F39"/>
  <c r="G40"/>
  <c r="H40"/>
  <c r="J11"/>
  <c r="J12"/>
  <c r="J13"/>
  <c r="Y7" i="2"/>
  <c r="X7"/>
  <c r="Y4"/>
  <c r="Y6"/>
  <c r="X8"/>
  <c r="Y8" s="1"/>
  <c r="X3"/>
  <c r="Y3" s="1"/>
  <c r="Y5"/>
  <c r="B3" i="1"/>
  <c r="B43" i="2"/>
  <c r="D46"/>
  <c r="E46"/>
  <c r="F46"/>
  <c r="G46"/>
  <c r="H46"/>
  <c r="I46"/>
  <c r="J46"/>
  <c r="K46"/>
  <c r="L46"/>
  <c r="K36" i="1" s="1"/>
  <c r="M46" i="2"/>
  <c r="N46"/>
  <c r="O46"/>
  <c r="P46"/>
  <c r="Q46"/>
  <c r="F41" i="1" s="1"/>
  <c r="R46" i="2"/>
  <c r="G41" i="1" s="1"/>
  <c r="S46" i="2"/>
  <c r="H41" i="1" s="1"/>
  <c r="T46" i="2"/>
  <c r="I41" i="1" s="1"/>
  <c r="U46" i="2"/>
  <c r="J41" i="1" s="1"/>
  <c r="V46" i="2"/>
  <c r="K41" i="1" s="1"/>
  <c r="C46" i="2"/>
  <c r="J39" i="1" l="1"/>
  <c r="I39"/>
  <c r="G39"/>
  <c r="I40"/>
  <c r="C36"/>
  <c r="K40"/>
  <c r="H39"/>
  <c r="K39"/>
  <c r="B34"/>
  <c r="D39"/>
  <c r="D41"/>
  <c r="C41"/>
  <c r="E39"/>
  <c r="B41"/>
  <c r="J34"/>
  <c r="G34"/>
  <c r="I34"/>
  <c r="H36"/>
  <c r="K34"/>
  <c r="B36"/>
  <c r="H34"/>
  <c r="G36"/>
  <c r="B39"/>
  <c r="J36"/>
  <c r="C39"/>
  <c r="I36"/>
  <c r="E41"/>
  <c r="B40"/>
  <c r="C34"/>
  <c r="D36"/>
  <c r="D34"/>
  <c r="E36"/>
  <c r="E34"/>
  <c r="F36"/>
  <c r="F34"/>
  <c r="J35"/>
  <c r="K35"/>
  <c r="D40"/>
  <c r="C40"/>
  <c r="F9" l="1"/>
  <c r="C9"/>
  <c r="E9"/>
  <c r="D9"/>
  <c r="B9"/>
  <c r="F69"/>
  <c r="B35"/>
  <c r="I69"/>
  <c r="C71"/>
  <c r="E71"/>
  <c r="D71"/>
  <c r="G71"/>
  <c r="F71"/>
  <c r="H69"/>
  <c r="K69"/>
  <c r="G35"/>
  <c r="H35"/>
  <c r="I71"/>
  <c r="H71"/>
  <c r="C69"/>
  <c r="C35"/>
  <c r="J69"/>
  <c r="G69"/>
  <c r="M69"/>
  <c r="L69"/>
  <c r="E40"/>
  <c r="I35"/>
  <c r="E35"/>
  <c r="B69"/>
  <c r="E69"/>
  <c r="D69"/>
  <c r="B71"/>
  <c r="D35"/>
  <c r="F35"/>
  <c r="J71"/>
  <c r="J8" l="1"/>
  <c r="J9"/>
  <c r="A11"/>
  <c r="B8" s="1"/>
  <c r="D8" l="1"/>
  <c r="F8"/>
  <c r="E8"/>
  <c r="C8"/>
</calcChain>
</file>

<file path=xl/sharedStrings.xml><?xml version="1.0" encoding="utf-8"?>
<sst xmlns="http://schemas.openxmlformats.org/spreadsheetml/2006/main" count="726" uniqueCount="33">
  <si>
    <t>результаты работы</t>
  </si>
  <si>
    <t>"5"</t>
  </si>
  <si>
    <t>"4"</t>
  </si>
  <si>
    <t>"3"</t>
  </si>
  <si>
    <t>"2"</t>
  </si>
  <si>
    <t>нет оценки</t>
  </si>
  <si>
    <t>% уч-ся</t>
  </si>
  <si>
    <t/>
  </si>
  <si>
    <t>кол-во уч-ся</t>
  </si>
  <si>
    <t>№ задания</t>
  </si>
  <si>
    <t>верно</t>
  </si>
  <si>
    <t>неверно</t>
  </si>
  <si>
    <t>нет ответа</t>
  </si>
  <si>
    <t>1 балл</t>
  </si>
  <si>
    <t>0 баллов</t>
  </si>
  <si>
    <t xml:space="preserve">Аналитический отчет о результатах тренировочной работы по математике в формате ОГЭ </t>
  </si>
  <si>
    <t xml:space="preserve">Класс __________________     </t>
  </si>
  <si>
    <t>Учитель</t>
  </si>
  <si>
    <t>баллы</t>
  </si>
  <si>
    <t>Фамилия, имя обучающегося</t>
  </si>
  <si>
    <t>Сводная ведомость результатов</t>
  </si>
  <si>
    <t xml:space="preserve">№ </t>
  </si>
  <si>
    <t>Класс</t>
  </si>
  <si>
    <t>Оценка</t>
  </si>
  <si>
    <t>Качество знаний</t>
  </si>
  <si>
    <t>Успеваемость</t>
  </si>
  <si>
    <t>Ʃ первич.</t>
  </si>
  <si>
    <t>Набранные первичные баллы</t>
  </si>
  <si>
    <t>Ʃ тестовые</t>
  </si>
  <si>
    <t>Средний балл</t>
  </si>
  <si>
    <t>Максимальный балл</t>
  </si>
  <si>
    <t>Минимальный балл</t>
  </si>
  <si>
    <t>Решаемость заданий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</si>
</sst>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color theme="0"/>
      <name val="Arial"/>
      <family val="2"/>
      <charset val="204"/>
    </font>
    <font>
      <b/>
      <sz val="14"/>
      <color rgb="FFFF0000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Protection="1">
      <protection hidden="1"/>
    </xf>
    <xf numFmtId="0" fontId="2" fillId="0" borderId="3" xfId="0" applyFont="1" applyBorder="1" applyAlignment="1" applyProtection="1">
      <alignment horizontal="right"/>
      <protection hidden="1"/>
    </xf>
    <xf numFmtId="0" fontId="1" fillId="2" borderId="3" xfId="0" applyNumberFormat="1" applyFont="1" applyFill="1" applyBorder="1" applyAlignment="1" applyProtection="1">
      <alignment horizontal="center"/>
      <protection hidden="1"/>
    </xf>
    <xf numFmtId="9" fontId="1" fillId="0" borderId="3" xfId="0" applyNumberFormat="1" applyFont="1" applyBorder="1" applyAlignment="1" applyProtection="1">
      <alignment horizontal="center"/>
      <protection hidden="1"/>
    </xf>
    <xf numFmtId="9" fontId="1" fillId="0" borderId="3" xfId="0" applyNumberFormat="1" applyFont="1" applyFill="1" applyBorder="1" applyAlignment="1" applyProtection="1">
      <alignment horizontal="center"/>
      <protection hidden="1"/>
    </xf>
    <xf numFmtId="0" fontId="1" fillId="0" borderId="3" xfId="0" applyNumberFormat="1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1" fillId="2" borderId="3" xfId="0" applyFont="1" applyFill="1" applyBorder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right"/>
      <protection hidden="1"/>
    </xf>
    <xf numFmtId="0" fontId="2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8" xfId="0" applyFont="1" applyFill="1" applyBorder="1" applyAlignment="1" applyProtection="1">
      <alignment horizontal="right" vertical="center" wrapText="1"/>
      <protection hidden="1"/>
    </xf>
    <xf numFmtId="0" fontId="1" fillId="2" borderId="6" xfId="0" applyNumberFormat="1" applyFont="1" applyFill="1" applyBorder="1" applyAlignment="1" applyProtection="1">
      <alignment horizontal="center"/>
      <protection hidden="1"/>
    </xf>
    <xf numFmtId="0" fontId="0" fillId="0" borderId="0" xfId="0" applyBorder="1"/>
    <xf numFmtId="9" fontId="1" fillId="0" borderId="7" xfId="0" applyNumberFormat="1" applyFont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0" fontId="0" fillId="0" borderId="0" xfId="0" applyAlignment="1">
      <alignment horizontal="center"/>
    </xf>
    <xf numFmtId="0" fontId="1" fillId="0" borderId="0" xfId="0" applyFont="1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Border="1" applyAlignment="1"/>
    <xf numFmtId="0" fontId="5" fillId="0" borderId="16" xfId="0" applyFont="1" applyBorder="1" applyAlignment="1" applyProtection="1">
      <alignment vertical="center"/>
      <protection hidden="1"/>
    </xf>
    <xf numFmtId="0" fontId="5" fillId="0" borderId="17" xfId="0" applyFont="1" applyBorder="1" applyAlignment="1" applyProtection="1">
      <alignment vertical="center"/>
      <protection hidden="1"/>
    </xf>
    <xf numFmtId="0" fontId="5" fillId="0" borderId="18" xfId="0" applyFont="1" applyBorder="1" applyAlignment="1" applyProtection="1">
      <alignment vertical="center"/>
      <protection hidden="1"/>
    </xf>
    <xf numFmtId="0" fontId="1" fillId="3" borderId="22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9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/>
    <xf numFmtId="9" fontId="9" fillId="0" borderId="0" xfId="0" applyNumberFormat="1" applyFont="1" applyFill="1" applyBorder="1" applyAlignment="1"/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0" fillId="2" borderId="6" xfId="0" applyFill="1" applyBorder="1" applyAlignment="1" applyProtection="1">
      <alignment horizontal="right" vertical="center"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2" fillId="0" borderId="0" xfId="0" applyNumberFormat="1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1" fontId="15" fillId="0" borderId="1" xfId="0" applyNumberFormat="1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right" vertical="center" wrapText="1"/>
      <protection hidden="1"/>
    </xf>
    <xf numFmtId="0" fontId="0" fillId="2" borderId="3" xfId="0" applyFill="1" applyBorder="1" applyAlignment="1" applyProtection="1">
      <alignment horizontal="right" vertical="center" wrapText="1"/>
      <protection hidden="1"/>
    </xf>
    <xf numFmtId="9" fontId="9" fillId="0" borderId="1" xfId="0" applyNumberFormat="1" applyFont="1" applyBorder="1" applyAlignment="1">
      <alignment horizontal="center"/>
    </xf>
    <xf numFmtId="9" fontId="9" fillId="0" borderId="5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" fillId="3" borderId="29" xfId="0" applyFont="1" applyFill="1" applyBorder="1" applyAlignment="1" applyProtection="1">
      <alignment horizontal="center" vertical="center" wrapText="1"/>
      <protection hidden="1"/>
    </xf>
    <xf numFmtId="0" fontId="1" fillId="3" borderId="31" xfId="0" applyFont="1" applyFill="1" applyBorder="1" applyAlignment="1" applyProtection="1">
      <alignment horizontal="center" vertical="center" wrapText="1"/>
      <protection hidden="1"/>
    </xf>
    <xf numFmtId="0" fontId="13" fillId="4" borderId="32" xfId="0" applyFont="1" applyFill="1" applyBorder="1" applyAlignment="1">
      <alignment horizontal="center" vertical="center" textRotation="90" wrapText="1"/>
    </xf>
    <xf numFmtId="0" fontId="7" fillId="0" borderId="33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 applyProtection="1">
      <alignment horizontal="center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/>
      <protection locked="0"/>
    </xf>
    <xf numFmtId="0" fontId="16" fillId="5" borderId="26" xfId="0" applyFont="1" applyFill="1" applyBorder="1" applyAlignment="1" applyProtection="1">
      <alignment horizontal="center"/>
      <protection locked="0"/>
    </xf>
    <xf numFmtId="0" fontId="16" fillId="5" borderId="27" xfId="0" applyFont="1" applyFill="1" applyBorder="1" applyAlignment="1" applyProtection="1">
      <alignment horizontal="center"/>
      <protection locked="0"/>
    </xf>
    <xf numFmtId="0" fontId="16" fillId="5" borderId="28" xfId="0" applyFont="1" applyFill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30" xfId="0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21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2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2"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работы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Отчет!$A$8</c:f>
              <c:strCache>
                <c:ptCount val="1"/>
                <c:pt idx="0">
                  <c:v>% уч-ся</c:v>
                </c:pt>
              </c:strCache>
            </c:strRef>
          </c:tx>
          <c:cat>
            <c:strRef>
              <c:f>Отчет!$B$6:$F$7</c:f>
              <c:strCache>
                <c:ptCount val="5"/>
                <c:pt idx="0">
                  <c:v>"5"</c:v>
                </c:pt>
                <c:pt idx="1">
                  <c:v>"4"</c:v>
                </c:pt>
                <c:pt idx="2">
                  <c:v>"3"</c:v>
                </c:pt>
                <c:pt idx="3">
                  <c:v>"2"</c:v>
                </c:pt>
                <c:pt idx="4">
                  <c:v>нет оценки</c:v>
                </c:pt>
              </c:strCache>
            </c:strRef>
          </c:cat>
          <c:val>
            <c:numRef>
              <c:f>Отчет!$B$8:$F$8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74347264"/>
        <c:axId val="74348800"/>
        <c:axId val="0"/>
      </c:bar3DChart>
      <c:catAx>
        <c:axId val="74347264"/>
        <c:scaling>
          <c:orientation val="minMax"/>
        </c:scaling>
        <c:axPos val="b"/>
        <c:tickLblPos val="nextTo"/>
        <c:crossAx val="74348800"/>
        <c:crosses val="autoZero"/>
        <c:auto val="1"/>
        <c:lblAlgn val="ctr"/>
        <c:lblOffset val="100"/>
      </c:catAx>
      <c:valAx>
        <c:axId val="74348800"/>
        <c:scaling>
          <c:orientation val="minMax"/>
        </c:scaling>
        <c:axPos val="l"/>
        <c:majorGridlines/>
        <c:numFmt formatCode="0%" sourceLinked="1"/>
        <c:tickLblPos val="nextTo"/>
        <c:crossAx val="74347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Решаемость заданий 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Отчет!$A$36</c:f>
              <c:strCache>
                <c:ptCount val="1"/>
                <c:pt idx="0">
                  <c:v>нет ответа</c:v>
                </c:pt>
              </c:strCache>
            </c:strRef>
          </c:tx>
          <c:cat>
            <c:numRef>
              <c:f>(Отчет!$B$33:$K$33,Отчет!$B$38:$K$38)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(Отчет!$B$36:$K$36,Отчет!$B$41:$K$41)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Отчет!$A$35</c:f>
              <c:strCache>
                <c:ptCount val="1"/>
                <c:pt idx="0">
                  <c:v>неверно</c:v>
                </c:pt>
              </c:strCache>
            </c:strRef>
          </c:tx>
          <c:cat>
            <c:numRef>
              <c:f>(Отчет!$B$33:$K$33,Отчет!$B$38:$K$38)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(Отчет!$B$35:$K$35,Отчет!$B$40:$K$40)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Отчет!$A$34</c:f>
              <c:strCache>
                <c:ptCount val="1"/>
                <c:pt idx="0">
                  <c:v>верно</c:v>
                </c:pt>
              </c:strCache>
            </c:strRef>
          </c:tx>
          <c:cat>
            <c:numRef>
              <c:f>(Отчет!$B$33:$K$33,Отчет!$B$38:$K$38)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(Отчет!$B$34:$K$34,Отчет!$B$39:$K$39)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hape val="box"/>
        <c:axId val="88174976"/>
        <c:axId val="88176896"/>
        <c:axId val="0"/>
      </c:bar3DChart>
      <c:catAx>
        <c:axId val="88174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№ задания</a:t>
                </a:r>
              </a:p>
            </c:rich>
          </c:tx>
          <c:layout/>
        </c:title>
        <c:numFmt formatCode="General" sourceLinked="1"/>
        <c:tickLblPos val="nextTo"/>
        <c:crossAx val="88176896"/>
        <c:crosses val="autoZero"/>
        <c:auto val="1"/>
        <c:lblAlgn val="ctr"/>
        <c:lblOffset val="100"/>
      </c:catAx>
      <c:valAx>
        <c:axId val="88176896"/>
        <c:scaling>
          <c:orientation val="minMax"/>
        </c:scaling>
        <c:axPos val="l"/>
        <c:majorGridlines/>
        <c:numFmt formatCode="0%" sourceLinked="1"/>
        <c:tickLblPos val="nextTo"/>
        <c:crossAx val="88174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Набранные первичные баллы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Отчет!$A$69</c:f>
              <c:strCache>
                <c:ptCount val="1"/>
                <c:pt idx="0">
                  <c:v>% уч-ся</c:v>
                </c:pt>
              </c:strCache>
            </c:strRef>
          </c:tx>
          <c:cat>
            <c:numRef>
              <c:f>(Отчет!$B$68:$M$68,Отчет!$B$70:$J$70)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(Отчет!$B$69:$M$69,Отчет!$B$71:$J$71)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hape val="box"/>
        <c:axId val="88064000"/>
        <c:axId val="88065536"/>
        <c:axId val="0"/>
      </c:bar3DChart>
      <c:catAx>
        <c:axId val="88064000"/>
        <c:scaling>
          <c:orientation val="minMax"/>
        </c:scaling>
        <c:axPos val="b"/>
        <c:numFmt formatCode="General" sourceLinked="1"/>
        <c:tickLblPos val="nextTo"/>
        <c:crossAx val="88065536"/>
        <c:crosses val="autoZero"/>
        <c:auto val="1"/>
        <c:lblAlgn val="ctr"/>
        <c:lblOffset val="100"/>
      </c:catAx>
      <c:valAx>
        <c:axId val="88065536"/>
        <c:scaling>
          <c:orientation val="minMax"/>
        </c:scaling>
        <c:axPos val="l"/>
        <c:majorGridlines/>
        <c:numFmt formatCode="0%" sourceLinked="1"/>
        <c:tickLblPos val="nextTo"/>
        <c:crossAx val="88064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9524</xdr:rowOff>
    </xdr:from>
    <xdr:to>
      <xdr:col>5</xdr:col>
      <xdr:colOff>657224</xdr:colOff>
      <xdr:row>25</xdr:row>
      <xdr:rowOff>152399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42</xdr:row>
      <xdr:rowOff>9523</xdr:rowOff>
    </xdr:from>
    <xdr:to>
      <xdr:col>12</xdr:col>
      <xdr:colOff>352425</xdr:colOff>
      <xdr:row>62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72</xdr:row>
      <xdr:rowOff>19050</xdr:rowOff>
    </xdr:from>
    <xdr:to>
      <xdr:col>12</xdr:col>
      <xdr:colOff>476250</xdr:colOff>
      <xdr:row>86</xdr:row>
      <xdr:rowOff>95250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46"/>
  <sheetViews>
    <sheetView tabSelected="1" workbookViewId="0">
      <pane ySplit="2" topLeftCell="A3" activePane="bottomLeft" state="frozen"/>
      <selection pane="bottomLeft" activeCell="I23" sqref="I23"/>
    </sheetView>
  </sheetViews>
  <sheetFormatPr defaultRowHeight="15"/>
  <cols>
    <col min="1" max="1" width="3.85546875" customWidth="1"/>
    <col min="2" max="2" width="29.140625" customWidth="1"/>
    <col min="3" max="22" width="4.42578125" style="27" customWidth="1"/>
    <col min="23" max="23" width="6.85546875" customWidth="1"/>
    <col min="24" max="24" width="6.85546875" hidden="1" customWidth="1"/>
    <col min="25" max="25" width="7.140625" customWidth="1"/>
  </cols>
  <sheetData>
    <row r="1" spans="1:28" ht="21.75" thickBot="1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 t="s">
        <v>22</v>
      </c>
      <c r="L1" s="32"/>
      <c r="M1" s="32"/>
      <c r="N1" s="82"/>
      <c r="O1" s="83"/>
      <c r="P1" s="83"/>
      <c r="Q1" s="84"/>
      <c r="R1" s="32"/>
      <c r="S1" s="32" t="s">
        <v>17</v>
      </c>
      <c r="T1" s="32"/>
      <c r="U1" s="32"/>
      <c r="V1" s="85"/>
      <c r="W1" s="86"/>
      <c r="X1" s="86"/>
      <c r="Y1" s="87"/>
    </row>
    <row r="2" spans="1:28" ht="64.5" customHeight="1" thickBot="1">
      <c r="A2" s="52" t="s">
        <v>21</v>
      </c>
      <c r="B2" s="53" t="s">
        <v>19</v>
      </c>
      <c r="C2" s="36">
        <v>1</v>
      </c>
      <c r="D2" s="37">
        <v>2</v>
      </c>
      <c r="E2" s="37">
        <v>3</v>
      </c>
      <c r="F2" s="37">
        <v>4</v>
      </c>
      <c r="G2" s="37">
        <v>5</v>
      </c>
      <c r="H2" s="37">
        <v>6</v>
      </c>
      <c r="I2" s="37">
        <v>7</v>
      </c>
      <c r="J2" s="37">
        <v>8</v>
      </c>
      <c r="K2" s="37">
        <v>9</v>
      </c>
      <c r="L2" s="37">
        <v>10</v>
      </c>
      <c r="M2" s="37">
        <v>11</v>
      </c>
      <c r="N2" s="37">
        <v>12</v>
      </c>
      <c r="O2" s="37">
        <v>13</v>
      </c>
      <c r="P2" s="37">
        <v>14</v>
      </c>
      <c r="Q2" s="78">
        <v>15</v>
      </c>
      <c r="R2" s="37">
        <v>16</v>
      </c>
      <c r="S2" s="37">
        <v>17</v>
      </c>
      <c r="T2" s="37">
        <v>18</v>
      </c>
      <c r="U2" s="37">
        <v>19</v>
      </c>
      <c r="V2" s="79">
        <v>20</v>
      </c>
      <c r="W2" s="80" t="s">
        <v>26</v>
      </c>
      <c r="X2" s="80" t="s">
        <v>28</v>
      </c>
      <c r="Y2" s="81" t="s">
        <v>23</v>
      </c>
    </row>
    <row r="3" spans="1:28" ht="15.75">
      <c r="A3" s="33">
        <v>1</v>
      </c>
      <c r="B3" s="88"/>
      <c r="C3" s="89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  <c r="R3" s="90"/>
      <c r="S3" s="90"/>
      <c r="T3" s="90"/>
      <c r="U3" s="90"/>
      <c r="V3" s="90"/>
      <c r="W3" s="40" t="str">
        <f>IF(SUM(C3:V3)=0,"-",SUM(C3:V3))</f>
        <v>-</v>
      </c>
      <c r="X3" s="41" t="str">
        <f>IF(SUM(D3:V3)=0,"-",LOOKUP(W3,Лист3!$A$2:$B$35))</f>
        <v>-</v>
      </c>
      <c r="Y3" s="42" t="str">
        <f>IF(SUM(C3:V3)=0,"-",LOOKUP(X3,Лист3!$D$2:$E$102))</f>
        <v>-</v>
      </c>
    </row>
    <row r="4" spans="1:28" ht="15.75">
      <c r="A4" s="34">
        <v>2</v>
      </c>
      <c r="B4" s="92"/>
      <c r="C4" s="93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94"/>
      <c r="S4" s="94"/>
      <c r="T4" s="94"/>
      <c r="U4" s="94"/>
      <c r="V4" s="94"/>
      <c r="W4" s="38" t="str">
        <f>IF(SUM(C4:V4)=0,"-",SUM(C4:V4))</f>
        <v>-</v>
      </c>
      <c r="X4" s="41" t="str">
        <f>IF(SUM(D4:V4)=0,"-",LOOKUP(W4,Лист3!$A$2:$B$35))</f>
        <v>-</v>
      </c>
      <c r="Y4" s="42" t="str">
        <f>IF(SUM(C4:V4)=0,"-",LOOKUP(X4,Лист3!$D$2:$E$102))</f>
        <v>-</v>
      </c>
    </row>
    <row r="5" spans="1:28" ht="15.75">
      <c r="A5" s="34">
        <v>3</v>
      </c>
      <c r="B5" s="92"/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4"/>
      <c r="S5" s="94"/>
      <c r="T5" s="94"/>
      <c r="U5" s="94"/>
      <c r="V5" s="94"/>
      <c r="W5" s="38" t="str">
        <f>IF(SUM(C5:V5)=0,"-",SUM(C5:V5))</f>
        <v>-</v>
      </c>
      <c r="X5" s="41" t="str">
        <f>IF(SUM(D5:V5)=0,"-",LOOKUP(W5,Лист3!$A$2:$B$35))</f>
        <v>-</v>
      </c>
      <c r="Y5" s="42" t="str">
        <f>IF(SUM(C5:V5)=0,"-",LOOKUP(X5,Лист3!$D$2:$E$102))</f>
        <v>-</v>
      </c>
    </row>
    <row r="6" spans="1:28" ht="15.75">
      <c r="A6" s="34">
        <v>4</v>
      </c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R6" s="94"/>
      <c r="S6" s="94"/>
      <c r="T6" s="94"/>
      <c r="U6" s="94"/>
      <c r="V6" s="94"/>
      <c r="W6" s="38" t="str">
        <f>IF(SUM(C6:V6)=0,"-",SUM(C6:V6))</f>
        <v>-</v>
      </c>
      <c r="X6" s="41" t="str">
        <f>IF(SUM(D6:V6)=0,"-",LOOKUP(W6,Лист3!$A$2:$B$35))</f>
        <v>-</v>
      </c>
      <c r="Y6" s="42" t="str">
        <f>IF(SUM(C6:V6)=0,"-",LOOKUP(X6,Лист3!$D$2:$E$102))</f>
        <v>-</v>
      </c>
    </row>
    <row r="7" spans="1:28" ht="15.75">
      <c r="A7" s="34">
        <v>5</v>
      </c>
      <c r="B7" s="92"/>
      <c r="C7" s="93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R7" s="94"/>
      <c r="S7" s="94"/>
      <c r="T7" s="94"/>
      <c r="U7" s="94"/>
      <c r="V7" s="94"/>
      <c r="W7" s="38" t="str">
        <f>IF(SUM(C7:V7)=0,"-",SUM(C7:V7))</f>
        <v>-</v>
      </c>
      <c r="X7" s="41" t="str">
        <f>IF(SUM(D7:V7)=0,"-",LOOKUP(W7,Лист3!$A$2:$B$35))</f>
        <v>-</v>
      </c>
      <c r="Y7" s="42" t="str">
        <f>IF(SUM(C7:V7)=0,"-",LOOKUP(X7,Лист3!$D$2:$E$102))</f>
        <v>-</v>
      </c>
    </row>
    <row r="8" spans="1:28" ht="15.75">
      <c r="A8" s="34">
        <v>6</v>
      </c>
      <c r="B8" s="92"/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5"/>
      <c r="R8" s="94"/>
      <c r="S8" s="94"/>
      <c r="T8" s="94"/>
      <c r="U8" s="94"/>
      <c r="V8" s="94"/>
      <c r="W8" s="38" t="str">
        <f>IF(SUM(C8:V8)=0,"-",SUM(C8:V8))</f>
        <v>-</v>
      </c>
      <c r="X8" s="41" t="str">
        <f>IF(SUM(D8:V8)=0,"-",LOOKUP(W8,Лист3!$A$2:$B$35))</f>
        <v>-</v>
      </c>
      <c r="Y8" s="42" t="str">
        <f>IF(SUM(C8:V8)=0,"-",LOOKUP(X8,Лист3!$D$2:$E$102))</f>
        <v>-</v>
      </c>
    </row>
    <row r="9" spans="1:28" ht="15.75">
      <c r="A9" s="34">
        <v>7</v>
      </c>
      <c r="B9" s="9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  <c r="R9" s="94"/>
      <c r="S9" s="94"/>
      <c r="T9" s="94"/>
      <c r="U9" s="94"/>
      <c r="V9" s="94"/>
      <c r="W9" s="38" t="str">
        <f>IF(SUM(C9:V9)=0,"-",SUM(C9:V9))</f>
        <v>-</v>
      </c>
      <c r="X9" s="41" t="str">
        <f>IF(SUM(D9:V9)=0,"-",LOOKUP(W9,Лист3!$A$2:$B$35))</f>
        <v>-</v>
      </c>
      <c r="Y9" s="42" t="str">
        <f>IF(SUM(C9:V9)=0,"-",LOOKUP(X9,Лист3!$D$2:$E$102))</f>
        <v>-</v>
      </c>
    </row>
    <row r="10" spans="1:28" ht="15.75">
      <c r="A10" s="34">
        <v>8</v>
      </c>
      <c r="B10" s="92" t="s">
        <v>7</v>
      </c>
      <c r="C10" s="93" t="s">
        <v>7</v>
      </c>
      <c r="D10" s="94" t="s">
        <v>7</v>
      </c>
      <c r="E10" s="94" t="s">
        <v>7</v>
      </c>
      <c r="F10" s="94" t="s">
        <v>7</v>
      </c>
      <c r="G10" s="94" t="s">
        <v>7</v>
      </c>
      <c r="H10" s="94" t="s">
        <v>7</v>
      </c>
      <c r="I10" s="94" t="s">
        <v>7</v>
      </c>
      <c r="J10" s="94" t="s">
        <v>7</v>
      </c>
      <c r="K10" s="94" t="s">
        <v>7</v>
      </c>
      <c r="L10" s="94" t="s">
        <v>7</v>
      </c>
      <c r="M10" s="94" t="s">
        <v>7</v>
      </c>
      <c r="N10" s="94" t="s">
        <v>7</v>
      </c>
      <c r="O10" s="94" t="s">
        <v>7</v>
      </c>
      <c r="P10" s="94" t="s">
        <v>7</v>
      </c>
      <c r="Q10" s="95" t="s">
        <v>7</v>
      </c>
      <c r="R10" s="94" t="s">
        <v>7</v>
      </c>
      <c r="S10" s="94" t="s">
        <v>7</v>
      </c>
      <c r="T10" s="94" t="s">
        <v>7</v>
      </c>
      <c r="U10" s="94" t="s">
        <v>7</v>
      </c>
      <c r="V10" s="94" t="s">
        <v>7</v>
      </c>
      <c r="W10" s="38" t="str">
        <f>IF(SUM(C10:V10)=0,"-",SUM(C10:V10))</f>
        <v>-</v>
      </c>
      <c r="X10" s="41" t="str">
        <f>IF(SUM(D10:V10)=0,"-",LOOKUP(W10,Лист3!$A$2:$B$35))</f>
        <v>-</v>
      </c>
      <c r="Y10" s="42" t="str">
        <f>IF(SUM(C10:V10)=0,"-",LOOKUP(X10,Лист3!$D$2:$E$102))</f>
        <v>-</v>
      </c>
      <c r="AB10" s="24"/>
    </row>
    <row r="11" spans="1:28" ht="15.75">
      <c r="A11" s="34">
        <v>9</v>
      </c>
      <c r="B11" s="92" t="s">
        <v>7</v>
      </c>
      <c r="C11" s="93" t="s">
        <v>7</v>
      </c>
      <c r="D11" s="94" t="s">
        <v>7</v>
      </c>
      <c r="E11" s="94" t="s">
        <v>7</v>
      </c>
      <c r="F11" s="94" t="s">
        <v>7</v>
      </c>
      <c r="G11" s="94" t="s">
        <v>7</v>
      </c>
      <c r="H11" s="94" t="s">
        <v>7</v>
      </c>
      <c r="I11" s="94" t="s">
        <v>7</v>
      </c>
      <c r="J11" s="94" t="s">
        <v>7</v>
      </c>
      <c r="K11" s="94" t="s">
        <v>7</v>
      </c>
      <c r="L11" s="94" t="s">
        <v>7</v>
      </c>
      <c r="M11" s="94" t="s">
        <v>7</v>
      </c>
      <c r="N11" s="94" t="s">
        <v>7</v>
      </c>
      <c r="O11" s="94" t="s">
        <v>7</v>
      </c>
      <c r="P11" s="94" t="s">
        <v>7</v>
      </c>
      <c r="Q11" s="95" t="s">
        <v>7</v>
      </c>
      <c r="R11" s="94" t="s">
        <v>7</v>
      </c>
      <c r="S11" s="94" t="s">
        <v>7</v>
      </c>
      <c r="T11" s="94" t="s">
        <v>7</v>
      </c>
      <c r="U11" s="94" t="s">
        <v>7</v>
      </c>
      <c r="V11" s="94" t="s">
        <v>7</v>
      </c>
      <c r="W11" s="38" t="str">
        <f>IF(SUM(C11:V11)=0,"-",SUM(C11:V11))</f>
        <v>-</v>
      </c>
      <c r="X11" s="41" t="str">
        <f>IF(SUM(D11:V11)=0,"-",LOOKUP(W11,Лист3!$A$2:$B$35))</f>
        <v>-</v>
      </c>
      <c r="Y11" s="42" t="str">
        <f>IF(SUM(C11:V11)=0,"-",LOOKUP(X11,Лист3!$D$2:$E$102))</f>
        <v>-</v>
      </c>
    </row>
    <row r="12" spans="1:28" ht="15.75">
      <c r="A12" s="34">
        <v>10</v>
      </c>
      <c r="B12" s="92" t="s">
        <v>7</v>
      </c>
      <c r="C12" s="93" t="s">
        <v>7</v>
      </c>
      <c r="D12" s="94" t="s">
        <v>7</v>
      </c>
      <c r="E12" s="94" t="s">
        <v>7</v>
      </c>
      <c r="F12" s="94" t="s">
        <v>7</v>
      </c>
      <c r="G12" s="94" t="s">
        <v>7</v>
      </c>
      <c r="H12" s="94" t="s">
        <v>7</v>
      </c>
      <c r="I12" s="94" t="s">
        <v>7</v>
      </c>
      <c r="J12" s="94" t="s">
        <v>7</v>
      </c>
      <c r="K12" s="94" t="s">
        <v>7</v>
      </c>
      <c r="L12" s="94" t="s">
        <v>7</v>
      </c>
      <c r="M12" s="94" t="s">
        <v>7</v>
      </c>
      <c r="N12" s="94" t="s">
        <v>7</v>
      </c>
      <c r="O12" s="94" t="s">
        <v>7</v>
      </c>
      <c r="P12" s="94" t="s">
        <v>7</v>
      </c>
      <c r="Q12" s="95" t="s">
        <v>7</v>
      </c>
      <c r="R12" s="94" t="s">
        <v>7</v>
      </c>
      <c r="S12" s="94" t="s">
        <v>7</v>
      </c>
      <c r="T12" s="94" t="s">
        <v>7</v>
      </c>
      <c r="U12" s="94" t="s">
        <v>7</v>
      </c>
      <c r="V12" s="94" t="s">
        <v>7</v>
      </c>
      <c r="W12" s="38" t="str">
        <f>IF(SUM(C12:V12)=0,"-",SUM(C12:V12))</f>
        <v>-</v>
      </c>
      <c r="X12" s="41" t="str">
        <f>IF(SUM(D12:V12)=0,"-",LOOKUP(W12,Лист3!$A$2:$B$35))</f>
        <v>-</v>
      </c>
      <c r="Y12" s="42" t="str">
        <f>IF(SUM(C12:V12)=0,"-",LOOKUP(X12,Лист3!$D$2:$E$102))</f>
        <v>-</v>
      </c>
    </row>
    <row r="13" spans="1:28" ht="15.75">
      <c r="A13" s="34">
        <v>11</v>
      </c>
      <c r="B13" s="92" t="s">
        <v>7</v>
      </c>
      <c r="C13" s="93" t="s">
        <v>7</v>
      </c>
      <c r="D13" s="94" t="s">
        <v>7</v>
      </c>
      <c r="E13" s="94" t="s">
        <v>7</v>
      </c>
      <c r="F13" s="94" t="s">
        <v>7</v>
      </c>
      <c r="G13" s="94" t="s">
        <v>7</v>
      </c>
      <c r="H13" s="94" t="s">
        <v>7</v>
      </c>
      <c r="I13" s="94" t="s">
        <v>7</v>
      </c>
      <c r="J13" s="94" t="s">
        <v>7</v>
      </c>
      <c r="K13" s="94" t="s">
        <v>7</v>
      </c>
      <c r="L13" s="94" t="s">
        <v>7</v>
      </c>
      <c r="M13" s="94" t="s">
        <v>7</v>
      </c>
      <c r="N13" s="94" t="s">
        <v>7</v>
      </c>
      <c r="O13" s="94" t="s">
        <v>7</v>
      </c>
      <c r="P13" s="94" t="s">
        <v>7</v>
      </c>
      <c r="Q13" s="95" t="s">
        <v>7</v>
      </c>
      <c r="R13" s="94" t="s">
        <v>7</v>
      </c>
      <c r="S13" s="94" t="s">
        <v>7</v>
      </c>
      <c r="T13" s="94" t="s">
        <v>7</v>
      </c>
      <c r="U13" s="94" t="s">
        <v>7</v>
      </c>
      <c r="V13" s="94" t="s">
        <v>7</v>
      </c>
      <c r="W13" s="38" t="str">
        <f>IF(SUM(C13:V13)=0,"-",SUM(C13:V13))</f>
        <v>-</v>
      </c>
      <c r="X13" s="41" t="str">
        <f>IF(SUM(D13:V13)=0,"-",LOOKUP(W13,Лист3!$A$2:$B$35))</f>
        <v>-</v>
      </c>
      <c r="Y13" s="42" t="str">
        <f>IF(SUM(C13:V13)=0,"-",LOOKUP(X13,Лист3!$D$2:$E$102))</f>
        <v>-</v>
      </c>
    </row>
    <row r="14" spans="1:28" ht="15.75">
      <c r="A14" s="34">
        <v>12</v>
      </c>
      <c r="B14" s="92" t="s">
        <v>7</v>
      </c>
      <c r="C14" s="93" t="s">
        <v>7</v>
      </c>
      <c r="D14" s="94" t="s">
        <v>7</v>
      </c>
      <c r="E14" s="94" t="s">
        <v>7</v>
      </c>
      <c r="F14" s="94" t="s">
        <v>7</v>
      </c>
      <c r="G14" s="94" t="s">
        <v>7</v>
      </c>
      <c r="H14" s="94" t="s">
        <v>7</v>
      </c>
      <c r="I14" s="94" t="s">
        <v>7</v>
      </c>
      <c r="J14" s="94" t="s">
        <v>7</v>
      </c>
      <c r="K14" s="94" t="s">
        <v>7</v>
      </c>
      <c r="L14" s="94" t="s">
        <v>7</v>
      </c>
      <c r="M14" s="94" t="s">
        <v>7</v>
      </c>
      <c r="N14" s="94" t="s">
        <v>7</v>
      </c>
      <c r="O14" s="94" t="s">
        <v>7</v>
      </c>
      <c r="P14" s="94" t="s">
        <v>7</v>
      </c>
      <c r="Q14" s="95" t="s">
        <v>7</v>
      </c>
      <c r="R14" s="94" t="s">
        <v>7</v>
      </c>
      <c r="S14" s="94" t="s">
        <v>7</v>
      </c>
      <c r="T14" s="94" t="s">
        <v>7</v>
      </c>
      <c r="U14" s="94" t="s">
        <v>7</v>
      </c>
      <c r="V14" s="94" t="s">
        <v>7</v>
      </c>
      <c r="W14" s="38" t="str">
        <f>IF(SUM(C14:V14)=0,"-",SUM(C14:V14))</f>
        <v>-</v>
      </c>
      <c r="X14" s="41" t="str">
        <f>IF(SUM(D14:V14)=0,"-",LOOKUP(W14,Лист3!$A$2:$B$35))</f>
        <v>-</v>
      </c>
      <c r="Y14" s="42" t="str">
        <f>IF(SUM(C14:V14)=0,"-",LOOKUP(X14,Лист3!$D$2:$E$102))</f>
        <v>-</v>
      </c>
    </row>
    <row r="15" spans="1:28" ht="15.75">
      <c r="A15" s="34">
        <v>13</v>
      </c>
      <c r="B15" s="92" t="s">
        <v>7</v>
      </c>
      <c r="C15" s="93" t="s">
        <v>7</v>
      </c>
      <c r="D15" s="94" t="s">
        <v>7</v>
      </c>
      <c r="E15" s="94" t="s">
        <v>7</v>
      </c>
      <c r="F15" s="94" t="s">
        <v>7</v>
      </c>
      <c r="G15" s="94" t="s">
        <v>7</v>
      </c>
      <c r="H15" s="94" t="s">
        <v>7</v>
      </c>
      <c r="I15" s="94" t="s">
        <v>7</v>
      </c>
      <c r="J15" s="94" t="s">
        <v>7</v>
      </c>
      <c r="K15" s="94" t="s">
        <v>7</v>
      </c>
      <c r="L15" s="94" t="s">
        <v>7</v>
      </c>
      <c r="M15" s="94" t="s">
        <v>7</v>
      </c>
      <c r="N15" s="94" t="s">
        <v>7</v>
      </c>
      <c r="O15" s="94" t="s">
        <v>7</v>
      </c>
      <c r="P15" s="94" t="s">
        <v>7</v>
      </c>
      <c r="Q15" s="95" t="s">
        <v>7</v>
      </c>
      <c r="R15" s="94" t="s">
        <v>7</v>
      </c>
      <c r="S15" s="94" t="s">
        <v>7</v>
      </c>
      <c r="T15" s="94" t="s">
        <v>7</v>
      </c>
      <c r="U15" s="94" t="s">
        <v>7</v>
      </c>
      <c r="V15" s="94" t="s">
        <v>7</v>
      </c>
      <c r="W15" s="38" t="str">
        <f>IF(SUM(C15:V15)=0,"-",SUM(C15:V15))</f>
        <v>-</v>
      </c>
      <c r="X15" s="41" t="str">
        <f>IF(SUM(D15:V15)=0,"-",LOOKUP(W15,Лист3!$A$2:$B$35))</f>
        <v>-</v>
      </c>
      <c r="Y15" s="42" t="str">
        <f>IF(SUM(C15:V15)=0,"-",LOOKUP(X15,Лист3!$D$2:$E$102))</f>
        <v>-</v>
      </c>
    </row>
    <row r="16" spans="1:28" ht="15.75">
      <c r="A16" s="34">
        <v>14</v>
      </c>
      <c r="B16" s="92" t="s">
        <v>7</v>
      </c>
      <c r="C16" s="93" t="s">
        <v>7</v>
      </c>
      <c r="D16" s="94" t="s">
        <v>7</v>
      </c>
      <c r="E16" s="94" t="s">
        <v>7</v>
      </c>
      <c r="F16" s="94" t="s">
        <v>7</v>
      </c>
      <c r="G16" s="94" t="s">
        <v>7</v>
      </c>
      <c r="H16" s="94" t="s">
        <v>7</v>
      </c>
      <c r="I16" s="94" t="s">
        <v>7</v>
      </c>
      <c r="J16" s="94" t="s">
        <v>7</v>
      </c>
      <c r="K16" s="94" t="s">
        <v>7</v>
      </c>
      <c r="L16" s="94" t="s">
        <v>7</v>
      </c>
      <c r="M16" s="94" t="s">
        <v>7</v>
      </c>
      <c r="N16" s="94" t="s">
        <v>7</v>
      </c>
      <c r="O16" s="94" t="s">
        <v>7</v>
      </c>
      <c r="P16" s="94" t="s">
        <v>7</v>
      </c>
      <c r="Q16" s="95" t="s">
        <v>7</v>
      </c>
      <c r="R16" s="94" t="s">
        <v>7</v>
      </c>
      <c r="S16" s="94" t="s">
        <v>7</v>
      </c>
      <c r="T16" s="94" t="s">
        <v>7</v>
      </c>
      <c r="U16" s="94" t="s">
        <v>7</v>
      </c>
      <c r="V16" s="94" t="s">
        <v>7</v>
      </c>
      <c r="W16" s="38" t="str">
        <f>IF(SUM(C16:V16)=0,"-",SUM(C16:V16))</f>
        <v>-</v>
      </c>
      <c r="X16" s="41" t="str">
        <f>IF(SUM(D16:V16)=0,"-",LOOKUP(W16,Лист3!$A$2:$B$35))</f>
        <v>-</v>
      </c>
      <c r="Y16" s="42" t="str">
        <f>IF(SUM(C16:V16)=0,"-",LOOKUP(X16,Лист3!$D$2:$E$102))</f>
        <v>-</v>
      </c>
    </row>
    <row r="17" spans="1:25" ht="15.75">
      <c r="A17" s="34">
        <v>15</v>
      </c>
      <c r="B17" s="92" t="s">
        <v>7</v>
      </c>
      <c r="C17" s="93" t="s">
        <v>7</v>
      </c>
      <c r="D17" s="94" t="s">
        <v>7</v>
      </c>
      <c r="E17" s="94" t="s">
        <v>7</v>
      </c>
      <c r="F17" s="94" t="s">
        <v>7</v>
      </c>
      <c r="G17" s="94" t="s">
        <v>7</v>
      </c>
      <c r="H17" s="94" t="s">
        <v>7</v>
      </c>
      <c r="I17" s="94" t="s">
        <v>7</v>
      </c>
      <c r="J17" s="94" t="s">
        <v>7</v>
      </c>
      <c r="K17" s="94" t="s">
        <v>7</v>
      </c>
      <c r="L17" s="94" t="s">
        <v>7</v>
      </c>
      <c r="M17" s="94" t="s">
        <v>7</v>
      </c>
      <c r="N17" s="94" t="s">
        <v>7</v>
      </c>
      <c r="O17" s="94" t="s">
        <v>7</v>
      </c>
      <c r="P17" s="94" t="s">
        <v>7</v>
      </c>
      <c r="Q17" s="95" t="s">
        <v>7</v>
      </c>
      <c r="R17" s="94" t="s">
        <v>7</v>
      </c>
      <c r="S17" s="94" t="s">
        <v>7</v>
      </c>
      <c r="T17" s="94" t="s">
        <v>7</v>
      </c>
      <c r="U17" s="94" t="s">
        <v>7</v>
      </c>
      <c r="V17" s="94" t="s">
        <v>7</v>
      </c>
      <c r="W17" s="38" t="str">
        <f>IF(SUM(C17:V17)=0,"-",SUM(C17:V17))</f>
        <v>-</v>
      </c>
      <c r="X17" s="41" t="str">
        <f>IF(SUM(D17:V17)=0,"-",LOOKUP(W17,Лист3!$A$2:$B$35))</f>
        <v>-</v>
      </c>
      <c r="Y17" s="42" t="str">
        <f>IF(SUM(C17:V17)=0,"-",LOOKUP(X17,Лист3!$D$2:$E$102))</f>
        <v>-</v>
      </c>
    </row>
    <row r="18" spans="1:25" ht="15.75">
      <c r="A18" s="34">
        <v>16</v>
      </c>
      <c r="B18" s="92" t="s">
        <v>7</v>
      </c>
      <c r="C18" s="93"/>
      <c r="D18" s="94" t="s">
        <v>7</v>
      </c>
      <c r="E18" s="94" t="s">
        <v>7</v>
      </c>
      <c r="F18" s="94" t="s">
        <v>7</v>
      </c>
      <c r="G18" s="94" t="s">
        <v>7</v>
      </c>
      <c r="H18" s="94" t="s">
        <v>7</v>
      </c>
      <c r="I18" s="94" t="s">
        <v>7</v>
      </c>
      <c r="J18" s="94" t="s">
        <v>7</v>
      </c>
      <c r="K18" s="94" t="s">
        <v>7</v>
      </c>
      <c r="L18" s="94" t="s">
        <v>7</v>
      </c>
      <c r="M18" s="94" t="s">
        <v>7</v>
      </c>
      <c r="N18" s="94" t="s">
        <v>7</v>
      </c>
      <c r="O18" s="94" t="s">
        <v>7</v>
      </c>
      <c r="P18" s="94" t="s">
        <v>7</v>
      </c>
      <c r="Q18" s="95" t="s">
        <v>7</v>
      </c>
      <c r="R18" s="94" t="s">
        <v>7</v>
      </c>
      <c r="S18" s="94" t="s">
        <v>7</v>
      </c>
      <c r="T18" s="94" t="s">
        <v>7</v>
      </c>
      <c r="U18" s="94" t="s">
        <v>7</v>
      </c>
      <c r="V18" s="94" t="s">
        <v>7</v>
      </c>
      <c r="W18" s="38" t="str">
        <f>IF(SUM(C18:V18)=0,"-",SUM(C18:V18))</f>
        <v>-</v>
      </c>
      <c r="X18" s="41" t="str">
        <f>IF(SUM(D18:V18)=0,"-",LOOKUP(W18,Лист3!$A$2:$B$35))</f>
        <v>-</v>
      </c>
      <c r="Y18" s="42" t="str">
        <f>IF(SUM(C18:V18)=0,"-",LOOKUP(X18,Лист3!$D$2:$E$102))</f>
        <v>-</v>
      </c>
    </row>
    <row r="19" spans="1:25" ht="15.75">
      <c r="A19" s="34">
        <v>17</v>
      </c>
      <c r="B19" s="92" t="s">
        <v>7</v>
      </c>
      <c r="C19" s="93"/>
      <c r="D19" s="94" t="s">
        <v>7</v>
      </c>
      <c r="E19" s="94" t="s">
        <v>7</v>
      </c>
      <c r="F19" s="94" t="s">
        <v>7</v>
      </c>
      <c r="G19" s="94" t="s">
        <v>7</v>
      </c>
      <c r="H19" s="94" t="s">
        <v>7</v>
      </c>
      <c r="I19" s="94" t="s">
        <v>7</v>
      </c>
      <c r="J19" s="94" t="s">
        <v>7</v>
      </c>
      <c r="K19" s="94" t="s">
        <v>7</v>
      </c>
      <c r="L19" s="94" t="s">
        <v>7</v>
      </c>
      <c r="M19" s="94" t="s">
        <v>7</v>
      </c>
      <c r="N19" s="94" t="s">
        <v>7</v>
      </c>
      <c r="O19" s="94" t="s">
        <v>7</v>
      </c>
      <c r="P19" s="94" t="s">
        <v>7</v>
      </c>
      <c r="Q19" s="95" t="s">
        <v>7</v>
      </c>
      <c r="R19" s="94" t="s">
        <v>7</v>
      </c>
      <c r="S19" s="94" t="s">
        <v>7</v>
      </c>
      <c r="T19" s="94" t="s">
        <v>7</v>
      </c>
      <c r="U19" s="94" t="s">
        <v>7</v>
      </c>
      <c r="V19" s="94" t="s">
        <v>7</v>
      </c>
      <c r="W19" s="38" t="str">
        <f>IF(SUM(C19:V19)=0,"-",SUM(C19:V19))</f>
        <v>-</v>
      </c>
      <c r="X19" s="41" t="str">
        <f>IF(SUM(D19:V19)=0,"-",LOOKUP(W19,Лист3!$A$2:$B$35))</f>
        <v>-</v>
      </c>
      <c r="Y19" s="42" t="str">
        <f>IF(SUM(C19:V19)=0,"-",LOOKUP(X19,Лист3!$D$2:$E$102))</f>
        <v>-</v>
      </c>
    </row>
    <row r="20" spans="1:25" ht="15.75">
      <c r="A20" s="34">
        <v>18</v>
      </c>
      <c r="B20" s="92" t="s">
        <v>7</v>
      </c>
      <c r="C20" s="93"/>
      <c r="D20" s="94" t="s">
        <v>7</v>
      </c>
      <c r="E20" s="94" t="s">
        <v>7</v>
      </c>
      <c r="F20" s="94" t="s">
        <v>7</v>
      </c>
      <c r="G20" s="94" t="s">
        <v>7</v>
      </c>
      <c r="H20" s="94" t="s">
        <v>7</v>
      </c>
      <c r="I20" s="94" t="s">
        <v>7</v>
      </c>
      <c r="J20" s="94" t="s">
        <v>7</v>
      </c>
      <c r="K20" s="94" t="s">
        <v>7</v>
      </c>
      <c r="L20" s="94" t="s">
        <v>7</v>
      </c>
      <c r="M20" s="94" t="s">
        <v>7</v>
      </c>
      <c r="N20" s="94" t="s">
        <v>7</v>
      </c>
      <c r="O20" s="94" t="s">
        <v>7</v>
      </c>
      <c r="P20" s="94" t="s">
        <v>7</v>
      </c>
      <c r="Q20" s="95" t="s">
        <v>7</v>
      </c>
      <c r="R20" s="94" t="s">
        <v>7</v>
      </c>
      <c r="S20" s="94" t="s">
        <v>7</v>
      </c>
      <c r="T20" s="94" t="s">
        <v>7</v>
      </c>
      <c r="U20" s="94" t="s">
        <v>7</v>
      </c>
      <c r="V20" s="94" t="s">
        <v>7</v>
      </c>
      <c r="W20" s="38" t="str">
        <f>IF(SUM(C20:V20)=0,"-",SUM(C20:V20))</f>
        <v>-</v>
      </c>
      <c r="X20" s="41" t="str">
        <f>IF(SUM(D20:V20)=0,"-",LOOKUP(W20,Лист3!$A$2:$B$35))</f>
        <v>-</v>
      </c>
      <c r="Y20" s="42" t="str">
        <f>IF(SUM(C20:V20)=0,"-",LOOKUP(X20,Лист3!$D$2:$E$102))</f>
        <v>-</v>
      </c>
    </row>
    <row r="21" spans="1:25" ht="15.75">
      <c r="A21" s="34">
        <v>19</v>
      </c>
      <c r="B21" s="92" t="s">
        <v>7</v>
      </c>
      <c r="C21" s="93"/>
      <c r="D21" s="94" t="s">
        <v>7</v>
      </c>
      <c r="E21" s="94" t="s">
        <v>7</v>
      </c>
      <c r="F21" s="94" t="s">
        <v>7</v>
      </c>
      <c r="G21" s="94" t="s">
        <v>7</v>
      </c>
      <c r="H21" s="94" t="s">
        <v>7</v>
      </c>
      <c r="I21" s="94" t="s">
        <v>7</v>
      </c>
      <c r="J21" s="94" t="s">
        <v>7</v>
      </c>
      <c r="K21" s="94" t="s">
        <v>7</v>
      </c>
      <c r="L21" s="94" t="s">
        <v>7</v>
      </c>
      <c r="M21" s="94" t="s">
        <v>7</v>
      </c>
      <c r="N21" s="94" t="s">
        <v>7</v>
      </c>
      <c r="O21" s="94" t="s">
        <v>7</v>
      </c>
      <c r="P21" s="94" t="s">
        <v>7</v>
      </c>
      <c r="Q21" s="95" t="s">
        <v>7</v>
      </c>
      <c r="R21" s="94" t="s">
        <v>7</v>
      </c>
      <c r="S21" s="94" t="s">
        <v>7</v>
      </c>
      <c r="T21" s="94" t="s">
        <v>7</v>
      </c>
      <c r="U21" s="94" t="s">
        <v>7</v>
      </c>
      <c r="V21" s="94" t="s">
        <v>7</v>
      </c>
      <c r="W21" s="38" t="str">
        <f>IF(SUM(C21:V21)=0,"-",SUM(C21:V21))</f>
        <v>-</v>
      </c>
      <c r="X21" s="41" t="str">
        <f>IF(SUM(D21:V21)=0,"-",LOOKUP(W21,Лист3!$A$2:$B$35))</f>
        <v>-</v>
      </c>
      <c r="Y21" s="42" t="str">
        <f>IF(SUM(C21:V21)=0,"-",LOOKUP(X21,Лист3!$D$2:$E$102))</f>
        <v>-</v>
      </c>
    </row>
    <row r="22" spans="1:25" ht="15.75">
      <c r="A22" s="34">
        <v>20</v>
      </c>
      <c r="B22" s="92" t="s">
        <v>7</v>
      </c>
      <c r="C22" s="93"/>
      <c r="D22" s="94" t="s">
        <v>7</v>
      </c>
      <c r="E22" s="94" t="s">
        <v>7</v>
      </c>
      <c r="F22" s="94" t="s">
        <v>7</v>
      </c>
      <c r="G22" s="94" t="s">
        <v>7</v>
      </c>
      <c r="H22" s="94" t="s">
        <v>7</v>
      </c>
      <c r="I22" s="94" t="s">
        <v>7</v>
      </c>
      <c r="J22" s="94" t="s">
        <v>7</v>
      </c>
      <c r="K22" s="94" t="s">
        <v>7</v>
      </c>
      <c r="L22" s="94" t="s">
        <v>7</v>
      </c>
      <c r="M22" s="94" t="s">
        <v>7</v>
      </c>
      <c r="N22" s="94" t="s">
        <v>7</v>
      </c>
      <c r="O22" s="94" t="s">
        <v>7</v>
      </c>
      <c r="P22" s="94" t="s">
        <v>7</v>
      </c>
      <c r="Q22" s="95" t="s">
        <v>7</v>
      </c>
      <c r="R22" s="94" t="s">
        <v>7</v>
      </c>
      <c r="S22" s="94" t="s">
        <v>7</v>
      </c>
      <c r="T22" s="94" t="s">
        <v>7</v>
      </c>
      <c r="U22" s="94" t="s">
        <v>7</v>
      </c>
      <c r="V22" s="94" t="s">
        <v>7</v>
      </c>
      <c r="W22" s="38" t="str">
        <f>IF(SUM(C22:V22)=0,"-",SUM(C22:V22))</f>
        <v>-</v>
      </c>
      <c r="X22" s="41" t="str">
        <f>IF(SUM(D22:V22)=0,"-",LOOKUP(W22,Лист3!$A$2:$B$35))</f>
        <v>-</v>
      </c>
      <c r="Y22" s="42" t="str">
        <f>IF(SUM(C22:V22)=0,"-",LOOKUP(X22,Лист3!$D$2:$E$102))</f>
        <v>-</v>
      </c>
    </row>
    <row r="23" spans="1:25" ht="15.75">
      <c r="A23" s="34">
        <v>21</v>
      </c>
      <c r="B23" s="92" t="s">
        <v>7</v>
      </c>
      <c r="C23" s="93" t="s">
        <v>7</v>
      </c>
      <c r="D23" s="94" t="s">
        <v>7</v>
      </c>
      <c r="E23" s="94" t="s">
        <v>7</v>
      </c>
      <c r="F23" s="94" t="s">
        <v>7</v>
      </c>
      <c r="G23" s="94" t="s">
        <v>7</v>
      </c>
      <c r="H23" s="94" t="s">
        <v>7</v>
      </c>
      <c r="I23" s="94" t="s">
        <v>7</v>
      </c>
      <c r="J23" s="94" t="s">
        <v>7</v>
      </c>
      <c r="K23" s="94" t="s">
        <v>7</v>
      </c>
      <c r="L23" s="94" t="s">
        <v>7</v>
      </c>
      <c r="M23" s="94" t="s">
        <v>7</v>
      </c>
      <c r="N23" s="94" t="s">
        <v>7</v>
      </c>
      <c r="O23" s="94" t="s">
        <v>7</v>
      </c>
      <c r="P23" s="94" t="s">
        <v>7</v>
      </c>
      <c r="Q23" s="95" t="s">
        <v>7</v>
      </c>
      <c r="R23" s="94" t="s">
        <v>7</v>
      </c>
      <c r="S23" s="94" t="s">
        <v>7</v>
      </c>
      <c r="T23" s="94" t="s">
        <v>7</v>
      </c>
      <c r="U23" s="94" t="s">
        <v>7</v>
      </c>
      <c r="V23" s="94" t="s">
        <v>7</v>
      </c>
      <c r="W23" s="38" t="str">
        <f>IF(SUM(C23:V23)=0,"-",SUM(C23:V23))</f>
        <v>-</v>
      </c>
      <c r="X23" s="41" t="str">
        <f>IF(SUM(D23:V23)=0,"-",LOOKUP(W23,Лист3!$A$2:$B$35))</f>
        <v>-</v>
      </c>
      <c r="Y23" s="42" t="str">
        <f>IF(SUM(C23:V23)=0,"-",LOOKUP(X23,Лист3!$D$2:$E$102))</f>
        <v>-</v>
      </c>
    </row>
    <row r="24" spans="1:25" ht="15.75">
      <c r="A24" s="34">
        <v>22</v>
      </c>
      <c r="B24" s="92" t="s">
        <v>7</v>
      </c>
      <c r="C24" s="93" t="s">
        <v>7</v>
      </c>
      <c r="D24" s="94" t="s">
        <v>7</v>
      </c>
      <c r="E24" s="94" t="s">
        <v>7</v>
      </c>
      <c r="F24" s="94" t="s">
        <v>7</v>
      </c>
      <c r="G24" s="94" t="s">
        <v>7</v>
      </c>
      <c r="H24" s="94" t="s">
        <v>7</v>
      </c>
      <c r="I24" s="94" t="s">
        <v>7</v>
      </c>
      <c r="J24" s="94" t="s">
        <v>7</v>
      </c>
      <c r="K24" s="94" t="s">
        <v>7</v>
      </c>
      <c r="L24" s="94" t="s">
        <v>7</v>
      </c>
      <c r="M24" s="94" t="s">
        <v>7</v>
      </c>
      <c r="N24" s="94" t="s">
        <v>7</v>
      </c>
      <c r="O24" s="94" t="s">
        <v>7</v>
      </c>
      <c r="P24" s="94" t="s">
        <v>7</v>
      </c>
      <c r="Q24" s="95" t="s">
        <v>7</v>
      </c>
      <c r="R24" s="94" t="s">
        <v>7</v>
      </c>
      <c r="S24" s="94" t="s">
        <v>7</v>
      </c>
      <c r="T24" s="94" t="s">
        <v>7</v>
      </c>
      <c r="U24" s="94" t="s">
        <v>7</v>
      </c>
      <c r="V24" s="94" t="s">
        <v>7</v>
      </c>
      <c r="W24" s="38" t="str">
        <f>IF(SUM(C24:V24)=0,"-",SUM(C24:V24))</f>
        <v>-</v>
      </c>
      <c r="X24" s="41" t="str">
        <f>IF(SUM(D24:V24)=0,"-",LOOKUP(W24,Лист3!$A$2:$B$35))</f>
        <v>-</v>
      </c>
      <c r="Y24" s="42" t="str">
        <f>IF(SUM(C24:V24)=0,"-",LOOKUP(X24,Лист3!$D$2:$E$102))</f>
        <v>-</v>
      </c>
    </row>
    <row r="25" spans="1:25" ht="15.75">
      <c r="A25" s="34">
        <v>23</v>
      </c>
      <c r="B25" s="92" t="s">
        <v>7</v>
      </c>
      <c r="C25" s="93" t="s">
        <v>7</v>
      </c>
      <c r="D25" s="94" t="s">
        <v>7</v>
      </c>
      <c r="E25" s="94" t="s">
        <v>7</v>
      </c>
      <c r="F25" s="94" t="s">
        <v>7</v>
      </c>
      <c r="G25" s="94" t="s">
        <v>7</v>
      </c>
      <c r="H25" s="94" t="s">
        <v>7</v>
      </c>
      <c r="I25" s="94" t="s">
        <v>7</v>
      </c>
      <c r="J25" s="94" t="s">
        <v>7</v>
      </c>
      <c r="K25" s="94" t="s">
        <v>7</v>
      </c>
      <c r="L25" s="94" t="s">
        <v>7</v>
      </c>
      <c r="M25" s="94" t="s">
        <v>7</v>
      </c>
      <c r="N25" s="94" t="s">
        <v>7</v>
      </c>
      <c r="O25" s="94" t="s">
        <v>7</v>
      </c>
      <c r="P25" s="94" t="s">
        <v>7</v>
      </c>
      <c r="Q25" s="95" t="s">
        <v>7</v>
      </c>
      <c r="R25" s="94" t="s">
        <v>7</v>
      </c>
      <c r="S25" s="94" t="s">
        <v>7</v>
      </c>
      <c r="T25" s="94" t="s">
        <v>7</v>
      </c>
      <c r="U25" s="94" t="s">
        <v>7</v>
      </c>
      <c r="V25" s="94" t="s">
        <v>7</v>
      </c>
      <c r="W25" s="38" t="str">
        <f>IF(SUM(C25:V25)=0,"-",SUM(C25:V25))</f>
        <v>-</v>
      </c>
      <c r="X25" s="41" t="str">
        <f>IF(SUM(D25:V25)=0,"-",LOOKUP(W25,Лист3!$A$2:$B$35))</f>
        <v>-</v>
      </c>
      <c r="Y25" s="42" t="str">
        <f>IF(SUM(C25:V25)=0,"-",LOOKUP(X25,Лист3!$D$2:$E$102))</f>
        <v>-</v>
      </c>
    </row>
    <row r="26" spans="1:25" ht="15.75">
      <c r="A26" s="34">
        <v>24</v>
      </c>
      <c r="B26" s="92" t="s">
        <v>7</v>
      </c>
      <c r="C26" s="93" t="s">
        <v>7</v>
      </c>
      <c r="D26" s="94" t="s">
        <v>7</v>
      </c>
      <c r="E26" s="94" t="s">
        <v>7</v>
      </c>
      <c r="F26" s="94" t="s">
        <v>7</v>
      </c>
      <c r="G26" s="94" t="s">
        <v>7</v>
      </c>
      <c r="H26" s="94" t="s">
        <v>7</v>
      </c>
      <c r="I26" s="94" t="s">
        <v>7</v>
      </c>
      <c r="J26" s="94" t="s">
        <v>7</v>
      </c>
      <c r="K26" s="94" t="s">
        <v>7</v>
      </c>
      <c r="L26" s="94" t="s">
        <v>7</v>
      </c>
      <c r="M26" s="94" t="s">
        <v>7</v>
      </c>
      <c r="N26" s="94" t="s">
        <v>7</v>
      </c>
      <c r="O26" s="94" t="s">
        <v>7</v>
      </c>
      <c r="P26" s="94" t="s">
        <v>7</v>
      </c>
      <c r="Q26" s="95" t="s">
        <v>7</v>
      </c>
      <c r="R26" s="94" t="s">
        <v>7</v>
      </c>
      <c r="S26" s="94" t="s">
        <v>7</v>
      </c>
      <c r="T26" s="94" t="s">
        <v>7</v>
      </c>
      <c r="U26" s="94" t="s">
        <v>7</v>
      </c>
      <c r="V26" s="94" t="s">
        <v>7</v>
      </c>
      <c r="W26" s="38" t="str">
        <f>IF(SUM(C26:V26)=0,"-",SUM(C26:V26))</f>
        <v>-</v>
      </c>
      <c r="X26" s="41" t="str">
        <f>IF(SUM(D26:V26)=0,"-",LOOKUP(W26,Лист3!$A$2:$B$35))</f>
        <v>-</v>
      </c>
      <c r="Y26" s="42" t="str">
        <f>IF(SUM(C26:V26)=0,"-",LOOKUP(X26,Лист3!$D$2:$E$102))</f>
        <v>-</v>
      </c>
    </row>
    <row r="27" spans="1:25" ht="15.75">
      <c r="A27" s="34">
        <v>25</v>
      </c>
      <c r="B27" s="92" t="s">
        <v>7</v>
      </c>
      <c r="C27" s="93" t="s">
        <v>7</v>
      </c>
      <c r="D27" s="94" t="s">
        <v>7</v>
      </c>
      <c r="E27" s="94" t="s">
        <v>7</v>
      </c>
      <c r="F27" s="94" t="s">
        <v>7</v>
      </c>
      <c r="G27" s="94" t="s">
        <v>7</v>
      </c>
      <c r="H27" s="94" t="s">
        <v>7</v>
      </c>
      <c r="I27" s="94" t="s">
        <v>7</v>
      </c>
      <c r="J27" s="94" t="s">
        <v>7</v>
      </c>
      <c r="K27" s="94" t="s">
        <v>7</v>
      </c>
      <c r="L27" s="94" t="s">
        <v>7</v>
      </c>
      <c r="M27" s="94" t="s">
        <v>7</v>
      </c>
      <c r="N27" s="94" t="s">
        <v>7</v>
      </c>
      <c r="O27" s="94" t="s">
        <v>7</v>
      </c>
      <c r="P27" s="94" t="s">
        <v>7</v>
      </c>
      <c r="Q27" s="95" t="s">
        <v>7</v>
      </c>
      <c r="R27" s="94" t="s">
        <v>7</v>
      </c>
      <c r="S27" s="94" t="s">
        <v>7</v>
      </c>
      <c r="T27" s="94" t="s">
        <v>7</v>
      </c>
      <c r="U27" s="94" t="s">
        <v>7</v>
      </c>
      <c r="V27" s="94" t="s">
        <v>7</v>
      </c>
      <c r="W27" s="38" t="str">
        <f>IF(SUM(C27:V27)=0,"-",SUM(C27:V27))</f>
        <v>-</v>
      </c>
      <c r="X27" s="41" t="str">
        <f>IF(SUM(D27:V27)=0,"-",LOOKUP(W27,Лист3!$A$2:$B$35))</f>
        <v>-</v>
      </c>
      <c r="Y27" s="42" t="str">
        <f>IF(SUM(C27:V27)=0,"-",LOOKUP(X27,Лист3!$D$2:$E$102))</f>
        <v>-</v>
      </c>
    </row>
    <row r="28" spans="1:25" ht="15.75">
      <c r="A28" s="34">
        <v>26</v>
      </c>
      <c r="B28" s="92" t="s">
        <v>7</v>
      </c>
      <c r="C28" s="93" t="s">
        <v>7</v>
      </c>
      <c r="D28" s="94" t="s">
        <v>7</v>
      </c>
      <c r="E28" s="94" t="s">
        <v>7</v>
      </c>
      <c r="F28" s="94" t="s">
        <v>7</v>
      </c>
      <c r="G28" s="94" t="s">
        <v>7</v>
      </c>
      <c r="H28" s="94" t="s">
        <v>7</v>
      </c>
      <c r="I28" s="94" t="s">
        <v>7</v>
      </c>
      <c r="J28" s="94" t="s">
        <v>7</v>
      </c>
      <c r="K28" s="94" t="s">
        <v>7</v>
      </c>
      <c r="L28" s="94" t="s">
        <v>7</v>
      </c>
      <c r="M28" s="94" t="s">
        <v>7</v>
      </c>
      <c r="N28" s="94" t="s">
        <v>7</v>
      </c>
      <c r="O28" s="94" t="s">
        <v>7</v>
      </c>
      <c r="P28" s="94" t="s">
        <v>7</v>
      </c>
      <c r="Q28" s="95" t="s">
        <v>7</v>
      </c>
      <c r="R28" s="94" t="s">
        <v>7</v>
      </c>
      <c r="S28" s="94" t="s">
        <v>7</v>
      </c>
      <c r="T28" s="94" t="s">
        <v>7</v>
      </c>
      <c r="U28" s="94" t="s">
        <v>7</v>
      </c>
      <c r="V28" s="94" t="s">
        <v>7</v>
      </c>
      <c r="W28" s="38" t="str">
        <f>IF(SUM(C28:V28)=0,"-",SUM(C28:V28))</f>
        <v>-</v>
      </c>
      <c r="X28" s="41" t="str">
        <f>IF(SUM(D28:V28)=0,"-",LOOKUP(W28,Лист3!$A$2:$B$35))</f>
        <v>-</v>
      </c>
      <c r="Y28" s="42" t="str">
        <f>IF(SUM(C28:V28)=0,"-",LOOKUP(X28,Лист3!$D$2:$E$102))</f>
        <v>-</v>
      </c>
    </row>
    <row r="29" spans="1:25" ht="15.75">
      <c r="A29" s="34">
        <v>27</v>
      </c>
      <c r="B29" s="92" t="s">
        <v>7</v>
      </c>
      <c r="C29" s="93" t="s">
        <v>7</v>
      </c>
      <c r="D29" s="94" t="s">
        <v>7</v>
      </c>
      <c r="E29" s="94" t="s">
        <v>7</v>
      </c>
      <c r="F29" s="94" t="s">
        <v>7</v>
      </c>
      <c r="G29" s="94" t="s">
        <v>7</v>
      </c>
      <c r="H29" s="94" t="s">
        <v>7</v>
      </c>
      <c r="I29" s="94" t="s">
        <v>7</v>
      </c>
      <c r="J29" s="94" t="s">
        <v>7</v>
      </c>
      <c r="K29" s="94" t="s">
        <v>7</v>
      </c>
      <c r="L29" s="94" t="s">
        <v>7</v>
      </c>
      <c r="M29" s="94" t="s">
        <v>7</v>
      </c>
      <c r="N29" s="94" t="s">
        <v>7</v>
      </c>
      <c r="O29" s="94" t="s">
        <v>7</v>
      </c>
      <c r="P29" s="94" t="s">
        <v>7</v>
      </c>
      <c r="Q29" s="95" t="s">
        <v>7</v>
      </c>
      <c r="R29" s="94" t="s">
        <v>7</v>
      </c>
      <c r="S29" s="94" t="s">
        <v>7</v>
      </c>
      <c r="T29" s="94" t="s">
        <v>7</v>
      </c>
      <c r="U29" s="94" t="s">
        <v>7</v>
      </c>
      <c r="V29" s="94" t="s">
        <v>7</v>
      </c>
      <c r="W29" s="38" t="str">
        <f>IF(SUM(C29:V29)=0,"-",SUM(C29:V29))</f>
        <v>-</v>
      </c>
      <c r="X29" s="41" t="str">
        <f>IF(SUM(D29:V29)=0,"-",LOOKUP(W29,Лист3!$A$2:$B$35))</f>
        <v>-</v>
      </c>
      <c r="Y29" s="42" t="str">
        <f>IF(SUM(C29:V29)=0,"-",LOOKUP(X29,Лист3!$D$2:$E$102))</f>
        <v>-</v>
      </c>
    </row>
    <row r="30" spans="1:25" ht="15.75">
      <c r="A30" s="34">
        <v>28</v>
      </c>
      <c r="B30" s="92" t="s">
        <v>7</v>
      </c>
      <c r="C30" s="93" t="s">
        <v>7</v>
      </c>
      <c r="D30" s="94" t="s">
        <v>7</v>
      </c>
      <c r="E30" s="94" t="s">
        <v>7</v>
      </c>
      <c r="F30" s="94" t="s">
        <v>7</v>
      </c>
      <c r="G30" s="94" t="s">
        <v>7</v>
      </c>
      <c r="H30" s="94" t="s">
        <v>7</v>
      </c>
      <c r="I30" s="94" t="s">
        <v>7</v>
      </c>
      <c r="J30" s="94" t="s">
        <v>7</v>
      </c>
      <c r="K30" s="94" t="s">
        <v>7</v>
      </c>
      <c r="L30" s="94" t="s">
        <v>7</v>
      </c>
      <c r="M30" s="94" t="s">
        <v>7</v>
      </c>
      <c r="N30" s="94" t="s">
        <v>7</v>
      </c>
      <c r="O30" s="94" t="s">
        <v>7</v>
      </c>
      <c r="P30" s="94" t="s">
        <v>7</v>
      </c>
      <c r="Q30" s="95" t="s">
        <v>7</v>
      </c>
      <c r="R30" s="94" t="s">
        <v>7</v>
      </c>
      <c r="S30" s="94" t="s">
        <v>7</v>
      </c>
      <c r="T30" s="94" t="s">
        <v>7</v>
      </c>
      <c r="U30" s="94" t="s">
        <v>7</v>
      </c>
      <c r="V30" s="94" t="s">
        <v>7</v>
      </c>
      <c r="W30" s="38" t="str">
        <f>IF(SUM(C30:V30)=0,"-",SUM(C30:V30))</f>
        <v>-</v>
      </c>
      <c r="X30" s="41" t="str">
        <f>IF(SUM(D30:V30)=0,"-",LOOKUP(W30,Лист3!$A$2:$B$35))</f>
        <v>-</v>
      </c>
      <c r="Y30" s="42" t="str">
        <f>IF(SUM(C30:V30)=0,"-",LOOKUP(X30,Лист3!$D$2:$E$102))</f>
        <v>-</v>
      </c>
    </row>
    <row r="31" spans="1:25" ht="15.75">
      <c r="A31" s="34">
        <v>29</v>
      </c>
      <c r="B31" s="92" t="s">
        <v>7</v>
      </c>
      <c r="C31" s="93" t="s">
        <v>7</v>
      </c>
      <c r="D31" s="94" t="s">
        <v>7</v>
      </c>
      <c r="E31" s="94" t="s">
        <v>7</v>
      </c>
      <c r="F31" s="94" t="s">
        <v>7</v>
      </c>
      <c r="G31" s="94" t="s">
        <v>7</v>
      </c>
      <c r="H31" s="94" t="s">
        <v>7</v>
      </c>
      <c r="I31" s="94" t="s">
        <v>7</v>
      </c>
      <c r="J31" s="94" t="s">
        <v>7</v>
      </c>
      <c r="K31" s="94" t="s">
        <v>7</v>
      </c>
      <c r="L31" s="94" t="s">
        <v>7</v>
      </c>
      <c r="M31" s="94" t="s">
        <v>7</v>
      </c>
      <c r="N31" s="94" t="s">
        <v>7</v>
      </c>
      <c r="O31" s="94" t="s">
        <v>7</v>
      </c>
      <c r="P31" s="94" t="s">
        <v>7</v>
      </c>
      <c r="Q31" s="95" t="s">
        <v>7</v>
      </c>
      <c r="R31" s="94" t="s">
        <v>7</v>
      </c>
      <c r="S31" s="94" t="s">
        <v>7</v>
      </c>
      <c r="T31" s="94" t="s">
        <v>7</v>
      </c>
      <c r="U31" s="94" t="s">
        <v>7</v>
      </c>
      <c r="V31" s="94" t="s">
        <v>7</v>
      </c>
      <c r="W31" s="38" t="str">
        <f>IF(SUM(C31:V31)=0,"-",SUM(C31:V31))</f>
        <v>-</v>
      </c>
      <c r="X31" s="41" t="str">
        <f>IF(SUM(D31:V31)=0,"-",LOOKUP(W31,Лист3!$A$2:$B$35))</f>
        <v>-</v>
      </c>
      <c r="Y31" s="42" t="str">
        <f>IF(SUM(C31:V31)=0,"-",LOOKUP(X31,Лист3!$D$2:$E$102))</f>
        <v>-</v>
      </c>
    </row>
    <row r="32" spans="1:25" ht="15.75">
      <c r="A32" s="34">
        <v>30</v>
      </c>
      <c r="B32" s="92" t="s">
        <v>7</v>
      </c>
      <c r="C32" s="93" t="s">
        <v>7</v>
      </c>
      <c r="D32" s="94" t="s">
        <v>7</v>
      </c>
      <c r="E32" s="94" t="s">
        <v>7</v>
      </c>
      <c r="F32" s="94" t="s">
        <v>7</v>
      </c>
      <c r="G32" s="94" t="s">
        <v>7</v>
      </c>
      <c r="H32" s="94" t="s">
        <v>7</v>
      </c>
      <c r="I32" s="94" t="s">
        <v>7</v>
      </c>
      <c r="J32" s="94" t="s">
        <v>7</v>
      </c>
      <c r="K32" s="94" t="s">
        <v>7</v>
      </c>
      <c r="L32" s="94" t="s">
        <v>7</v>
      </c>
      <c r="M32" s="94" t="s">
        <v>7</v>
      </c>
      <c r="N32" s="94" t="s">
        <v>7</v>
      </c>
      <c r="O32" s="94" t="s">
        <v>7</v>
      </c>
      <c r="P32" s="94" t="s">
        <v>7</v>
      </c>
      <c r="Q32" s="95" t="s">
        <v>7</v>
      </c>
      <c r="R32" s="94" t="s">
        <v>7</v>
      </c>
      <c r="S32" s="94" t="s">
        <v>7</v>
      </c>
      <c r="T32" s="94" t="s">
        <v>7</v>
      </c>
      <c r="U32" s="94" t="s">
        <v>7</v>
      </c>
      <c r="V32" s="94" t="s">
        <v>7</v>
      </c>
      <c r="W32" s="38" t="str">
        <f>IF(SUM(C32:V32)=0,"-",SUM(C32:V32))</f>
        <v>-</v>
      </c>
      <c r="X32" s="41" t="str">
        <f>IF(SUM(D32:V32)=0,"-",LOOKUP(W32,Лист3!$A$2:$B$35))</f>
        <v>-</v>
      </c>
      <c r="Y32" s="42" t="str">
        <f>IF(SUM(C32:V32)=0,"-",LOOKUP(X32,Лист3!$D$2:$E$102))</f>
        <v>-</v>
      </c>
    </row>
    <row r="33" spans="1:25" ht="15.75">
      <c r="A33" s="34">
        <v>31</v>
      </c>
      <c r="B33" s="92" t="s">
        <v>7</v>
      </c>
      <c r="C33" s="93"/>
      <c r="D33" s="94" t="s">
        <v>7</v>
      </c>
      <c r="E33" s="94" t="s">
        <v>7</v>
      </c>
      <c r="F33" s="94" t="s">
        <v>7</v>
      </c>
      <c r="G33" s="94" t="s">
        <v>7</v>
      </c>
      <c r="H33" s="94" t="s">
        <v>7</v>
      </c>
      <c r="I33" s="94" t="s">
        <v>7</v>
      </c>
      <c r="J33" s="94" t="s">
        <v>7</v>
      </c>
      <c r="K33" s="94" t="s">
        <v>7</v>
      </c>
      <c r="L33" s="94" t="s">
        <v>7</v>
      </c>
      <c r="M33" s="94" t="s">
        <v>7</v>
      </c>
      <c r="N33" s="94" t="s">
        <v>7</v>
      </c>
      <c r="O33" s="94" t="s">
        <v>7</v>
      </c>
      <c r="P33" s="94" t="s">
        <v>7</v>
      </c>
      <c r="Q33" s="95" t="s">
        <v>7</v>
      </c>
      <c r="R33" s="94" t="s">
        <v>7</v>
      </c>
      <c r="S33" s="94" t="s">
        <v>7</v>
      </c>
      <c r="T33" s="94" t="s">
        <v>7</v>
      </c>
      <c r="U33" s="94" t="s">
        <v>7</v>
      </c>
      <c r="V33" s="94" t="s">
        <v>7</v>
      </c>
      <c r="W33" s="38" t="str">
        <f>IF(SUM(C33:V33)=0,"-",SUM(C33:V33))</f>
        <v>-</v>
      </c>
      <c r="X33" s="41" t="str">
        <f>IF(SUM(D33:V33)=0,"-",LOOKUP(W33,Лист3!$A$2:$B$35))</f>
        <v>-</v>
      </c>
      <c r="Y33" s="42" t="str">
        <f>IF(SUM(C33:V33)=0,"-",LOOKUP(X33,Лист3!$D$2:$E$102))</f>
        <v>-</v>
      </c>
    </row>
    <row r="34" spans="1:25" ht="15.75">
      <c r="A34" s="34">
        <v>32</v>
      </c>
      <c r="B34" s="92" t="s">
        <v>7</v>
      </c>
      <c r="C34" s="93" t="s">
        <v>7</v>
      </c>
      <c r="D34" s="94" t="s">
        <v>7</v>
      </c>
      <c r="E34" s="94" t="s">
        <v>7</v>
      </c>
      <c r="F34" s="94" t="s">
        <v>7</v>
      </c>
      <c r="G34" s="94" t="s">
        <v>7</v>
      </c>
      <c r="H34" s="94" t="s">
        <v>7</v>
      </c>
      <c r="I34" s="94" t="s">
        <v>7</v>
      </c>
      <c r="J34" s="94" t="s">
        <v>7</v>
      </c>
      <c r="K34" s="94" t="s">
        <v>7</v>
      </c>
      <c r="L34" s="94" t="s">
        <v>7</v>
      </c>
      <c r="M34" s="94" t="s">
        <v>7</v>
      </c>
      <c r="N34" s="94" t="s">
        <v>7</v>
      </c>
      <c r="O34" s="94" t="s">
        <v>7</v>
      </c>
      <c r="P34" s="94" t="s">
        <v>7</v>
      </c>
      <c r="Q34" s="95" t="s">
        <v>7</v>
      </c>
      <c r="R34" s="94" t="s">
        <v>7</v>
      </c>
      <c r="S34" s="94" t="s">
        <v>7</v>
      </c>
      <c r="T34" s="94" t="s">
        <v>7</v>
      </c>
      <c r="U34" s="94" t="s">
        <v>7</v>
      </c>
      <c r="V34" s="94" t="s">
        <v>7</v>
      </c>
      <c r="W34" s="38" t="str">
        <f>IF(SUM(C34:V34)=0,"-",SUM(C34:V34))</f>
        <v>-</v>
      </c>
      <c r="X34" s="41" t="str">
        <f>IF(SUM(D34:V34)=0,"-",LOOKUP(W34,Лист3!$A$2:$B$35))</f>
        <v>-</v>
      </c>
      <c r="Y34" s="42" t="str">
        <f>IF(SUM(C34:V34)=0,"-",LOOKUP(X34,Лист3!$D$2:$E$102))</f>
        <v>-</v>
      </c>
    </row>
    <row r="35" spans="1:25" ht="15.75">
      <c r="A35" s="34">
        <v>33</v>
      </c>
      <c r="B35" s="92" t="s">
        <v>7</v>
      </c>
      <c r="C35" s="93" t="s">
        <v>7</v>
      </c>
      <c r="D35" s="94" t="s">
        <v>7</v>
      </c>
      <c r="E35" s="94" t="s">
        <v>7</v>
      </c>
      <c r="F35" s="94" t="s">
        <v>7</v>
      </c>
      <c r="G35" s="94" t="s">
        <v>7</v>
      </c>
      <c r="H35" s="94" t="s">
        <v>7</v>
      </c>
      <c r="I35" s="94" t="s">
        <v>7</v>
      </c>
      <c r="J35" s="94" t="s">
        <v>7</v>
      </c>
      <c r="K35" s="94" t="s">
        <v>7</v>
      </c>
      <c r="L35" s="94" t="s">
        <v>7</v>
      </c>
      <c r="M35" s="94" t="s">
        <v>7</v>
      </c>
      <c r="N35" s="94" t="s">
        <v>7</v>
      </c>
      <c r="O35" s="94" t="s">
        <v>7</v>
      </c>
      <c r="P35" s="94" t="s">
        <v>7</v>
      </c>
      <c r="Q35" s="95" t="s">
        <v>7</v>
      </c>
      <c r="R35" s="94" t="s">
        <v>7</v>
      </c>
      <c r="S35" s="94" t="s">
        <v>7</v>
      </c>
      <c r="T35" s="94" t="s">
        <v>7</v>
      </c>
      <c r="U35" s="94" t="s">
        <v>7</v>
      </c>
      <c r="V35" s="94" t="s">
        <v>7</v>
      </c>
      <c r="W35" s="38" t="str">
        <f>IF(SUM(C35:V35)=0,"-",SUM(C35:V35))</f>
        <v>-</v>
      </c>
      <c r="X35" s="41" t="str">
        <f>IF(SUM(D35:V35)=0,"-",LOOKUP(W35,Лист3!$A$2:$B$35))</f>
        <v>-</v>
      </c>
      <c r="Y35" s="42" t="str">
        <f>IF(SUM(C35:V35)=0,"-",LOOKUP(X35,Лист3!$D$2:$E$102))</f>
        <v>-</v>
      </c>
    </row>
    <row r="36" spans="1:25" ht="15.75">
      <c r="A36" s="34">
        <v>34</v>
      </c>
      <c r="B36" s="92" t="s">
        <v>7</v>
      </c>
      <c r="C36" s="93" t="s">
        <v>7</v>
      </c>
      <c r="D36" s="94" t="s">
        <v>7</v>
      </c>
      <c r="E36" s="94" t="s">
        <v>7</v>
      </c>
      <c r="F36" s="94" t="s">
        <v>7</v>
      </c>
      <c r="G36" s="94" t="s">
        <v>7</v>
      </c>
      <c r="H36" s="94" t="s">
        <v>7</v>
      </c>
      <c r="I36" s="94" t="s">
        <v>7</v>
      </c>
      <c r="J36" s="94" t="s">
        <v>7</v>
      </c>
      <c r="K36" s="94" t="s">
        <v>7</v>
      </c>
      <c r="L36" s="94" t="s">
        <v>7</v>
      </c>
      <c r="M36" s="94" t="s">
        <v>7</v>
      </c>
      <c r="N36" s="94" t="s">
        <v>7</v>
      </c>
      <c r="O36" s="94" t="s">
        <v>7</v>
      </c>
      <c r="P36" s="94" t="s">
        <v>7</v>
      </c>
      <c r="Q36" s="95" t="s">
        <v>7</v>
      </c>
      <c r="R36" s="94" t="s">
        <v>7</v>
      </c>
      <c r="S36" s="94" t="s">
        <v>7</v>
      </c>
      <c r="T36" s="94" t="s">
        <v>7</v>
      </c>
      <c r="U36" s="94" t="s">
        <v>7</v>
      </c>
      <c r="V36" s="94" t="s">
        <v>7</v>
      </c>
      <c r="W36" s="38" t="str">
        <f>IF(SUM(C36:V36)=0,"-",SUM(C36:V36))</f>
        <v>-</v>
      </c>
      <c r="X36" s="41" t="str">
        <f>IF(SUM(D36:V36)=0,"-",LOOKUP(W36,Лист3!$A$2:$B$35))</f>
        <v>-</v>
      </c>
      <c r="Y36" s="42" t="str">
        <f>IF(SUM(C36:V36)=0,"-",LOOKUP(X36,Лист3!$D$2:$E$102))</f>
        <v>-</v>
      </c>
    </row>
    <row r="37" spans="1:25" ht="15.75">
      <c r="A37" s="34">
        <v>35</v>
      </c>
      <c r="B37" s="92" t="s">
        <v>7</v>
      </c>
      <c r="C37" s="93" t="s">
        <v>7</v>
      </c>
      <c r="D37" s="94" t="s">
        <v>7</v>
      </c>
      <c r="E37" s="94" t="s">
        <v>7</v>
      </c>
      <c r="F37" s="94" t="s">
        <v>7</v>
      </c>
      <c r="G37" s="94" t="s">
        <v>7</v>
      </c>
      <c r="H37" s="94" t="s">
        <v>7</v>
      </c>
      <c r="I37" s="94" t="s">
        <v>7</v>
      </c>
      <c r="J37" s="94" t="s">
        <v>7</v>
      </c>
      <c r="K37" s="94" t="s">
        <v>7</v>
      </c>
      <c r="L37" s="94" t="s">
        <v>7</v>
      </c>
      <c r="M37" s="94" t="s">
        <v>7</v>
      </c>
      <c r="N37" s="94" t="s">
        <v>7</v>
      </c>
      <c r="O37" s="94" t="s">
        <v>7</v>
      </c>
      <c r="P37" s="94" t="s">
        <v>7</v>
      </c>
      <c r="Q37" s="95" t="s">
        <v>7</v>
      </c>
      <c r="R37" s="94" t="s">
        <v>7</v>
      </c>
      <c r="S37" s="94" t="s">
        <v>7</v>
      </c>
      <c r="T37" s="94" t="s">
        <v>7</v>
      </c>
      <c r="U37" s="94" t="s">
        <v>7</v>
      </c>
      <c r="V37" s="94" t="s">
        <v>7</v>
      </c>
      <c r="W37" s="38" t="str">
        <f>IF(SUM(C37:V37)=0,"-",SUM(C37:V37))</f>
        <v>-</v>
      </c>
      <c r="X37" s="41" t="str">
        <f>IF(SUM(D37:V37)=0,"-",LOOKUP(W37,Лист3!$A$2:$B$35))</f>
        <v>-</v>
      </c>
      <c r="Y37" s="42" t="str">
        <f>IF(SUM(C37:V37)=0,"-",LOOKUP(X37,Лист3!$D$2:$E$102))</f>
        <v>-</v>
      </c>
    </row>
    <row r="38" spans="1:25" ht="15.75">
      <c r="A38" s="34">
        <v>36</v>
      </c>
      <c r="B38" s="92" t="s">
        <v>7</v>
      </c>
      <c r="C38" s="93"/>
      <c r="D38" s="94" t="s">
        <v>7</v>
      </c>
      <c r="E38" s="94" t="s">
        <v>7</v>
      </c>
      <c r="F38" s="94" t="s">
        <v>7</v>
      </c>
      <c r="G38" s="94" t="s">
        <v>7</v>
      </c>
      <c r="H38" s="94" t="s">
        <v>7</v>
      </c>
      <c r="I38" s="94" t="s">
        <v>7</v>
      </c>
      <c r="J38" s="94" t="s">
        <v>7</v>
      </c>
      <c r="K38" s="94" t="s">
        <v>7</v>
      </c>
      <c r="L38" s="94" t="s">
        <v>7</v>
      </c>
      <c r="M38" s="94" t="s">
        <v>7</v>
      </c>
      <c r="N38" s="94" t="s">
        <v>7</v>
      </c>
      <c r="O38" s="94" t="s">
        <v>7</v>
      </c>
      <c r="P38" s="94" t="s">
        <v>7</v>
      </c>
      <c r="Q38" s="95" t="s">
        <v>7</v>
      </c>
      <c r="R38" s="94" t="s">
        <v>7</v>
      </c>
      <c r="S38" s="94" t="s">
        <v>7</v>
      </c>
      <c r="T38" s="94" t="s">
        <v>7</v>
      </c>
      <c r="U38" s="94" t="s">
        <v>7</v>
      </c>
      <c r="V38" s="94" t="s">
        <v>7</v>
      </c>
      <c r="W38" s="38" t="str">
        <f>IF(SUM(C38:V38)=0,"-",SUM(C38:V38))</f>
        <v>-</v>
      </c>
      <c r="X38" s="41" t="str">
        <f>IF(SUM(D38:V38)=0,"-",LOOKUP(W38,Лист3!$A$2:$B$35))</f>
        <v>-</v>
      </c>
      <c r="Y38" s="42" t="str">
        <f>IF(SUM(C38:V38)=0,"-",LOOKUP(X38,Лист3!$D$2:$E$102))</f>
        <v>-</v>
      </c>
    </row>
    <row r="39" spans="1:25" ht="15.75">
      <c r="A39" s="34">
        <v>37</v>
      </c>
      <c r="B39" s="92" t="s">
        <v>7</v>
      </c>
      <c r="C39" s="93" t="s">
        <v>7</v>
      </c>
      <c r="D39" s="94" t="s">
        <v>7</v>
      </c>
      <c r="E39" s="94" t="s">
        <v>7</v>
      </c>
      <c r="F39" s="94" t="s">
        <v>7</v>
      </c>
      <c r="G39" s="94" t="s">
        <v>7</v>
      </c>
      <c r="H39" s="94" t="s">
        <v>7</v>
      </c>
      <c r="I39" s="94" t="s">
        <v>7</v>
      </c>
      <c r="J39" s="94" t="s">
        <v>7</v>
      </c>
      <c r="K39" s="94" t="s">
        <v>7</v>
      </c>
      <c r="L39" s="94" t="s">
        <v>7</v>
      </c>
      <c r="M39" s="94" t="s">
        <v>7</v>
      </c>
      <c r="N39" s="94" t="s">
        <v>7</v>
      </c>
      <c r="O39" s="94" t="s">
        <v>7</v>
      </c>
      <c r="P39" s="94" t="s">
        <v>7</v>
      </c>
      <c r="Q39" s="95" t="s">
        <v>7</v>
      </c>
      <c r="R39" s="94" t="s">
        <v>7</v>
      </c>
      <c r="S39" s="94" t="s">
        <v>7</v>
      </c>
      <c r="T39" s="94" t="s">
        <v>7</v>
      </c>
      <c r="U39" s="94" t="s">
        <v>7</v>
      </c>
      <c r="V39" s="94" t="s">
        <v>7</v>
      </c>
      <c r="W39" s="38" t="str">
        <f>IF(SUM(C39:V39)=0,"-",SUM(C39:V39))</f>
        <v>-</v>
      </c>
      <c r="X39" s="41" t="str">
        <f>IF(SUM(D39:V39)=0,"-",LOOKUP(W39,Лист3!$A$2:$B$35))</f>
        <v>-</v>
      </c>
      <c r="Y39" s="42" t="str">
        <f>IF(SUM(C39:V39)=0,"-",LOOKUP(X39,Лист3!$D$2:$E$102))</f>
        <v>-</v>
      </c>
    </row>
    <row r="40" spans="1:25" ht="15.75">
      <c r="A40" s="34">
        <v>38</v>
      </c>
      <c r="B40" s="92" t="s">
        <v>7</v>
      </c>
      <c r="C40" s="93" t="s">
        <v>7</v>
      </c>
      <c r="D40" s="94" t="s">
        <v>7</v>
      </c>
      <c r="E40" s="94" t="s">
        <v>7</v>
      </c>
      <c r="F40" s="94" t="s">
        <v>7</v>
      </c>
      <c r="G40" s="94" t="s">
        <v>7</v>
      </c>
      <c r="H40" s="94" t="s">
        <v>7</v>
      </c>
      <c r="I40" s="94" t="s">
        <v>7</v>
      </c>
      <c r="J40" s="94" t="s">
        <v>7</v>
      </c>
      <c r="K40" s="94" t="s">
        <v>7</v>
      </c>
      <c r="L40" s="94" t="s">
        <v>7</v>
      </c>
      <c r="M40" s="94" t="s">
        <v>7</v>
      </c>
      <c r="N40" s="94" t="s">
        <v>7</v>
      </c>
      <c r="O40" s="94" t="s">
        <v>7</v>
      </c>
      <c r="P40" s="94" t="s">
        <v>7</v>
      </c>
      <c r="Q40" s="95" t="s">
        <v>7</v>
      </c>
      <c r="R40" s="94" t="s">
        <v>7</v>
      </c>
      <c r="S40" s="94" t="s">
        <v>7</v>
      </c>
      <c r="T40" s="94" t="s">
        <v>7</v>
      </c>
      <c r="U40" s="94" t="s">
        <v>7</v>
      </c>
      <c r="V40" s="94" t="s">
        <v>7</v>
      </c>
      <c r="W40" s="38" t="str">
        <f>IF(SUM(C40:V40)=0,"-",SUM(C40:V40))</f>
        <v>-</v>
      </c>
      <c r="X40" s="41" t="str">
        <f>IF(SUM(D40:V40)=0,"-",LOOKUP(W40,Лист3!$A$2:$B$35))</f>
        <v>-</v>
      </c>
      <c r="Y40" s="42" t="str">
        <f>IF(SUM(C40:V40)=0,"-",LOOKUP(X40,Лист3!$D$2:$E$102))</f>
        <v>-</v>
      </c>
    </row>
    <row r="41" spans="1:25" ht="15.75">
      <c r="A41" s="34">
        <v>39</v>
      </c>
      <c r="B41" s="92" t="s">
        <v>7</v>
      </c>
      <c r="C41" s="93" t="s">
        <v>7</v>
      </c>
      <c r="D41" s="94" t="s">
        <v>7</v>
      </c>
      <c r="E41" s="94" t="s">
        <v>7</v>
      </c>
      <c r="F41" s="94" t="s">
        <v>7</v>
      </c>
      <c r="G41" s="94" t="s">
        <v>7</v>
      </c>
      <c r="H41" s="94" t="s">
        <v>7</v>
      </c>
      <c r="I41" s="94" t="s">
        <v>7</v>
      </c>
      <c r="J41" s="94" t="s">
        <v>7</v>
      </c>
      <c r="K41" s="94" t="s">
        <v>7</v>
      </c>
      <c r="L41" s="94" t="s">
        <v>7</v>
      </c>
      <c r="M41" s="94" t="s">
        <v>7</v>
      </c>
      <c r="N41" s="94" t="s">
        <v>7</v>
      </c>
      <c r="O41" s="94" t="s">
        <v>7</v>
      </c>
      <c r="P41" s="94" t="s">
        <v>7</v>
      </c>
      <c r="Q41" s="95" t="s">
        <v>7</v>
      </c>
      <c r="R41" s="94" t="s">
        <v>7</v>
      </c>
      <c r="S41" s="94" t="s">
        <v>7</v>
      </c>
      <c r="T41" s="94" t="s">
        <v>7</v>
      </c>
      <c r="U41" s="94" t="s">
        <v>7</v>
      </c>
      <c r="V41" s="94" t="s">
        <v>7</v>
      </c>
      <c r="W41" s="38" t="str">
        <f>IF(SUM(C41:V41)=0,"-",SUM(C41:V41))</f>
        <v>-</v>
      </c>
      <c r="X41" s="41" t="str">
        <f>IF(SUM(D41:V41)=0,"-",LOOKUP(W41,Лист3!$A$2:$B$35))</f>
        <v>-</v>
      </c>
      <c r="Y41" s="42" t="str">
        <f>IF(SUM(C41:V41)=0,"-",LOOKUP(X41,Лист3!$D$2:$E$102))</f>
        <v>-</v>
      </c>
    </row>
    <row r="42" spans="1:25" ht="16.5" thickBot="1">
      <c r="A42" s="35">
        <v>40</v>
      </c>
      <c r="B42" s="96"/>
      <c r="C42" s="97" t="s">
        <v>7</v>
      </c>
      <c r="D42" s="98" t="s">
        <v>7</v>
      </c>
      <c r="E42" s="98" t="s">
        <v>7</v>
      </c>
      <c r="F42" s="98" t="s">
        <v>7</v>
      </c>
      <c r="G42" s="98" t="s">
        <v>7</v>
      </c>
      <c r="H42" s="98" t="s">
        <v>7</v>
      </c>
      <c r="I42" s="98" t="s">
        <v>7</v>
      </c>
      <c r="J42" s="98" t="s">
        <v>7</v>
      </c>
      <c r="K42" s="98" t="s">
        <v>7</v>
      </c>
      <c r="L42" s="98" t="s">
        <v>7</v>
      </c>
      <c r="M42" s="98" t="s">
        <v>7</v>
      </c>
      <c r="N42" s="98" t="s">
        <v>7</v>
      </c>
      <c r="O42" s="98" t="s">
        <v>7</v>
      </c>
      <c r="P42" s="98" t="s">
        <v>7</v>
      </c>
      <c r="Q42" s="99" t="s">
        <v>7</v>
      </c>
      <c r="R42" s="98" t="s">
        <v>7</v>
      </c>
      <c r="S42" s="98" t="s">
        <v>7</v>
      </c>
      <c r="T42" s="98" t="s">
        <v>7</v>
      </c>
      <c r="U42" s="98" t="s">
        <v>7</v>
      </c>
      <c r="V42" s="98" t="s">
        <v>7</v>
      </c>
      <c r="W42" s="39" t="str">
        <f>IF(SUM(C42:V42)=0,"-",SUM(C42:V42))</f>
        <v>-</v>
      </c>
      <c r="X42" s="41" t="str">
        <f>IF(SUM(D42:V42)=0,"-",LOOKUP(W42,Лист3!$A$2:$B$35))</f>
        <v>-</v>
      </c>
      <c r="Y42" s="42" t="str">
        <f>IF(SUM(C42:V42)=0,"-",LOOKUP(X42,Лист3!$D$2:$E$102))</f>
        <v>-</v>
      </c>
    </row>
    <row r="43" spans="1:25" ht="15.75">
      <c r="A43" s="28"/>
      <c r="B43" s="31">
        <f>40-COUNTBLANK(B3:B42)</f>
        <v>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25" ht="15.75">
      <c r="A44" s="28"/>
      <c r="B44" s="2" t="s">
        <v>14</v>
      </c>
      <c r="C44" s="29">
        <f t="shared" ref="C44:U44" si="0">COUNTIFS(C3:C42,"&lt;1")</f>
        <v>0</v>
      </c>
      <c r="D44" s="29">
        <f t="shared" si="0"/>
        <v>0</v>
      </c>
      <c r="E44" s="29">
        <f t="shared" si="0"/>
        <v>0</v>
      </c>
      <c r="F44" s="29">
        <f t="shared" si="0"/>
        <v>0</v>
      </c>
      <c r="G44" s="29">
        <f t="shared" si="0"/>
        <v>0</v>
      </c>
      <c r="H44" s="29">
        <f t="shared" si="0"/>
        <v>0</v>
      </c>
      <c r="I44" s="29">
        <f t="shared" si="0"/>
        <v>0</v>
      </c>
      <c r="J44" s="29">
        <f t="shared" si="0"/>
        <v>0</v>
      </c>
      <c r="K44" s="29">
        <f t="shared" si="0"/>
        <v>0</v>
      </c>
      <c r="L44" s="29">
        <f t="shared" si="0"/>
        <v>0</v>
      </c>
      <c r="M44" s="29">
        <f t="shared" si="0"/>
        <v>0</v>
      </c>
      <c r="N44" s="29">
        <f t="shared" si="0"/>
        <v>0</v>
      </c>
      <c r="O44" s="29">
        <f t="shared" si="0"/>
        <v>0</v>
      </c>
      <c r="P44" s="29">
        <f t="shared" si="0"/>
        <v>0</v>
      </c>
      <c r="Q44" s="29">
        <f t="shared" si="0"/>
        <v>0</v>
      </c>
      <c r="R44" s="29">
        <f t="shared" si="0"/>
        <v>0</v>
      </c>
      <c r="S44" s="29">
        <f t="shared" si="0"/>
        <v>0</v>
      </c>
      <c r="T44" s="29">
        <f t="shared" si="0"/>
        <v>0</v>
      </c>
      <c r="U44" s="29">
        <f t="shared" si="0"/>
        <v>0</v>
      </c>
      <c r="V44" s="29">
        <f t="shared" ref="Q44:V44" si="1">COUNTIFS(V3:V42,"&lt;1")</f>
        <v>0</v>
      </c>
    </row>
    <row r="45" spans="1:25" ht="15.75">
      <c r="A45" s="26">
        <v>1</v>
      </c>
      <c r="B45" s="2" t="s">
        <v>13</v>
      </c>
      <c r="C45" s="29">
        <f t="shared" ref="C45:U45" si="2">COUNTIFS(C3:C41,"&lt;2",C3:C41,"&gt;0")</f>
        <v>0</v>
      </c>
      <c r="D45" s="29">
        <f t="shared" si="2"/>
        <v>0</v>
      </c>
      <c r="E45" s="29">
        <f t="shared" si="2"/>
        <v>0</v>
      </c>
      <c r="F45" s="29">
        <f t="shared" si="2"/>
        <v>0</v>
      </c>
      <c r="G45" s="29">
        <f t="shared" si="2"/>
        <v>0</v>
      </c>
      <c r="H45" s="29">
        <f t="shared" si="2"/>
        <v>0</v>
      </c>
      <c r="I45" s="29">
        <f t="shared" si="2"/>
        <v>0</v>
      </c>
      <c r="J45" s="29">
        <f t="shared" si="2"/>
        <v>0</v>
      </c>
      <c r="K45" s="29">
        <f t="shared" si="2"/>
        <v>0</v>
      </c>
      <c r="L45" s="29">
        <f t="shared" si="2"/>
        <v>0</v>
      </c>
      <c r="M45" s="29">
        <f t="shared" si="2"/>
        <v>0</v>
      </c>
      <c r="N45" s="29">
        <f t="shared" si="2"/>
        <v>0</v>
      </c>
      <c r="O45" s="29">
        <f t="shared" si="2"/>
        <v>0</v>
      </c>
      <c r="P45" s="29">
        <f t="shared" si="2"/>
        <v>0</v>
      </c>
      <c r="Q45" s="29">
        <f t="shared" si="2"/>
        <v>0</v>
      </c>
      <c r="R45" s="29">
        <f t="shared" si="2"/>
        <v>0</v>
      </c>
      <c r="S45" s="29">
        <f t="shared" si="2"/>
        <v>0</v>
      </c>
      <c r="T45" s="29">
        <f t="shared" si="2"/>
        <v>0</v>
      </c>
      <c r="U45" s="29">
        <f t="shared" si="2"/>
        <v>0</v>
      </c>
      <c r="V45" s="29">
        <f>COUNTIFS(V3:V41,"&lt;2",V3:V41,"&gt;0")</f>
        <v>0</v>
      </c>
    </row>
    <row r="46" spans="1:25" ht="15.75">
      <c r="A46" s="1"/>
      <c r="B46" s="2" t="s">
        <v>12</v>
      </c>
      <c r="C46" s="29">
        <f>COUNTBLANK(C3:C42)-COUNTBLANK($B$3:$B$42)</f>
        <v>0</v>
      </c>
      <c r="D46" s="29">
        <f>COUNTBLANK(D3:D42)-COUNTBLANK($B$3:$B$42)</f>
        <v>0</v>
      </c>
      <c r="E46" s="29">
        <f>COUNTBLANK(E3:E42)-COUNTBLANK($B$3:$B$42)</f>
        <v>0</v>
      </c>
      <c r="F46" s="29">
        <f>COUNTBLANK(F3:F42)-COUNTBLANK($B$3:$B$42)</f>
        <v>0</v>
      </c>
      <c r="G46" s="29">
        <f>COUNTBLANK(G3:G42)-COUNTBLANK($B$3:$B$42)</f>
        <v>0</v>
      </c>
      <c r="H46" s="29">
        <f>COUNTBLANK(H3:H42)-COUNTBLANK($B$3:$B$42)</f>
        <v>0</v>
      </c>
      <c r="I46" s="29">
        <f>COUNTBLANK(I3:I42)-COUNTBLANK($B$3:$B$42)</f>
        <v>0</v>
      </c>
      <c r="J46" s="29">
        <f>COUNTBLANK(J3:J42)-COUNTBLANK($B$3:$B$42)</f>
        <v>0</v>
      </c>
      <c r="K46" s="29">
        <f>COUNTBLANK(K3:K42)-COUNTBLANK($B$3:$B$42)</f>
        <v>0</v>
      </c>
      <c r="L46" s="29">
        <f>COUNTBLANK(L3:L42)-COUNTBLANK($B$3:$B$42)</f>
        <v>0</v>
      </c>
      <c r="M46" s="29">
        <f>COUNTBLANK(M3:M42)-COUNTBLANK($B$3:$B$42)</f>
        <v>0</v>
      </c>
      <c r="N46" s="29">
        <f>COUNTBLANK(N3:N42)-COUNTBLANK($B$3:$B$42)</f>
        <v>0</v>
      </c>
      <c r="O46" s="29">
        <f>COUNTBLANK(O3:O42)-COUNTBLANK($B$3:$B$42)</f>
        <v>0</v>
      </c>
      <c r="P46" s="29">
        <f>COUNTBLANK(P3:P42)-COUNTBLANK($B$3:$B$42)</f>
        <v>0</v>
      </c>
      <c r="Q46" s="29">
        <f>COUNTBLANK(Q3:Q42)-COUNTBLANK($B$3:$B$42)</f>
        <v>0</v>
      </c>
      <c r="R46" s="29">
        <f>COUNTBLANK(R3:R42)-COUNTBLANK($B$3:$B$42)</f>
        <v>0</v>
      </c>
      <c r="S46" s="29">
        <f>COUNTBLANK(S3:S42)-COUNTBLANK($B$3:$B$42)</f>
        <v>0</v>
      </c>
      <c r="T46" s="29">
        <f>COUNTBLANK(T3:T42)-COUNTBLANK($B$3:$B$42)</f>
        <v>0</v>
      </c>
      <c r="U46" s="29">
        <f>COUNTBLANK(U3:U42)-COUNTBLANK($B$3:$B$42)</f>
        <v>0</v>
      </c>
      <c r="V46" s="29">
        <f>COUNTBLANK(V3:V42)-COUNTBLANK($B$3:$B$42)</f>
        <v>0</v>
      </c>
    </row>
  </sheetData>
  <sheetProtection password="DE97" sheet="1" objects="1" scenarios="1" selectLockedCells="1"/>
  <mergeCells count="2">
    <mergeCell ref="N1:Q1"/>
    <mergeCell ref="V1:Y1"/>
  </mergeCells>
  <conditionalFormatting sqref="A3:A42">
    <cfRule type="expression" dxfId="1" priority="3" stopIfTrue="1">
      <formula>$C3&lt;&gt;""</formula>
    </cfRule>
  </conditionalFormatting>
  <conditionalFormatting sqref="C3:V42 C44:V46">
    <cfRule type="expression" dxfId="0" priority="4" stopIfTrue="1">
      <formula>$A$2=1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74"/>
  <sheetViews>
    <sheetView workbookViewId="0">
      <selection sqref="A1:XFD1048576"/>
    </sheetView>
  </sheetViews>
  <sheetFormatPr defaultRowHeight="15"/>
  <cols>
    <col min="1" max="1" width="15.42578125" customWidth="1"/>
    <col min="2" max="2" width="11.28515625" customWidth="1"/>
    <col min="3" max="5" width="9.85546875" customWidth="1"/>
    <col min="6" max="6" width="9.85546875" bestFit="1" customWidth="1"/>
    <col min="8" max="8" width="15" customWidth="1"/>
    <col min="9" max="9" width="10.5703125" customWidth="1"/>
    <col min="10" max="12" width="9.140625" customWidth="1"/>
    <col min="13" max="13" width="9.85546875" customWidth="1"/>
    <col min="14" max="14" width="10.7109375" customWidth="1"/>
  </cols>
  <sheetData>
    <row r="1" spans="1:15" ht="28.5" customHeight="1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5"/>
      <c r="O1" s="15"/>
    </row>
    <row r="2" spans="1:15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5"/>
      <c r="O2" s="15"/>
    </row>
    <row r="3" spans="1:15" ht="15" customHeight="1">
      <c r="A3" s="13" t="s">
        <v>16</v>
      </c>
      <c r="B3" s="60">
        <f>Ведомость!N1</f>
        <v>0</v>
      </c>
      <c r="C3" s="61"/>
      <c r="D3" s="14"/>
      <c r="E3" s="62" t="s">
        <v>17</v>
      </c>
      <c r="F3" s="62"/>
      <c r="G3" s="60">
        <f>Ведомость!V1</f>
        <v>0</v>
      </c>
      <c r="H3" s="63"/>
      <c r="I3" s="63"/>
      <c r="J3" s="63"/>
      <c r="K3" s="63"/>
      <c r="L3" s="63"/>
      <c r="M3" s="61"/>
      <c r="N3" s="17"/>
      <c r="O3" s="15"/>
    </row>
    <row r="4" spans="1:15" ht="15" customHeight="1">
      <c r="A4" s="13"/>
      <c r="B4" s="18"/>
      <c r="C4" s="18"/>
      <c r="D4" s="14"/>
      <c r="E4" s="16"/>
      <c r="F4" s="16"/>
      <c r="G4" s="18"/>
      <c r="H4" s="18"/>
      <c r="I4" s="18"/>
      <c r="J4" s="18"/>
      <c r="K4" s="18"/>
      <c r="L4" s="18"/>
      <c r="M4" s="18"/>
      <c r="N4" s="17"/>
      <c r="O4" s="15"/>
    </row>
    <row r="6" spans="1:15" ht="15.75" customHeight="1">
      <c r="A6" s="68" t="s">
        <v>0</v>
      </c>
      <c r="B6" s="69"/>
      <c r="C6" s="69"/>
      <c r="D6" s="69"/>
      <c r="E6" s="69"/>
      <c r="F6" s="70"/>
      <c r="H6" s="49"/>
      <c r="I6" s="49"/>
      <c r="J6" s="49"/>
      <c r="K6" s="49"/>
      <c r="L6" s="49"/>
      <c r="M6" s="49"/>
    </row>
    <row r="7" spans="1:15" ht="31.5">
      <c r="A7" s="7"/>
      <c r="B7" s="9" t="s">
        <v>1</v>
      </c>
      <c r="C7" s="9" t="s">
        <v>2</v>
      </c>
      <c r="D7" s="9" t="s">
        <v>3</v>
      </c>
      <c r="E7" s="9" t="s">
        <v>4</v>
      </c>
      <c r="F7" s="10" t="s">
        <v>5</v>
      </c>
      <c r="H7" s="44"/>
      <c r="I7" s="45"/>
      <c r="J7" s="45"/>
      <c r="K7" s="45"/>
      <c r="L7" s="45"/>
      <c r="M7" s="46"/>
    </row>
    <row r="8" spans="1:15" ht="15.75">
      <c r="A8" s="8" t="s">
        <v>6</v>
      </c>
      <c r="B8" s="4">
        <f>IF($A$11=0,0,B9/$A$11)</f>
        <v>0</v>
      </c>
      <c r="C8" s="4">
        <f>IF($A$11=0,0,C9/$A$11)</f>
        <v>0</v>
      </c>
      <c r="D8" s="4">
        <f>IF($A$11=0,0,D9/$A$11)</f>
        <v>0</v>
      </c>
      <c r="E8" s="4">
        <f>IF($A$11=0,0,E9/$A$11)</f>
        <v>0</v>
      </c>
      <c r="F8" s="4">
        <f>IF($A$11=0,0,F9/$A$11)</f>
        <v>0</v>
      </c>
      <c r="H8" s="75" t="s">
        <v>24</v>
      </c>
      <c r="I8" s="75"/>
      <c r="J8" s="73" t="e">
        <f>SUM(B9:C9)/Ведомость!$B$43</f>
        <v>#DIV/0!</v>
      </c>
      <c r="K8" s="74"/>
      <c r="L8" s="47"/>
      <c r="M8" s="47"/>
    </row>
    <row r="9" spans="1:15" ht="15.75">
      <c r="A9" s="8" t="s">
        <v>8</v>
      </c>
      <c r="B9" s="6">
        <f>COUNTIFS(Ведомость!$Y$3:$Y$42,"=5")</f>
        <v>0</v>
      </c>
      <c r="C9" s="6">
        <f>COUNTIFS(Ведомость!$Y$3:$Y$42,"=4")</f>
        <v>0</v>
      </c>
      <c r="D9" s="6">
        <f>COUNTIFS(Ведомость!$Y$3:$Y$42,"=3")</f>
        <v>0</v>
      </c>
      <c r="E9" s="6">
        <f>COUNTIFS(Ведомость!$Y$3:$Y$42,"=2")</f>
        <v>0</v>
      </c>
      <c r="F9" s="6">
        <f>COUNTIFS(Ведомость!$Y$3:$Y$42,"-")-COUNTBLANK(Ведомость!B3:B42)</f>
        <v>0</v>
      </c>
      <c r="H9" s="75" t="s">
        <v>25</v>
      </c>
      <c r="I9" s="75"/>
      <c r="J9" s="73" t="e">
        <f>SUM(B9:D9)/Ведомость!$B$43</f>
        <v>#DIV/0!</v>
      </c>
      <c r="K9" s="74"/>
      <c r="L9" s="43"/>
      <c r="M9" s="43"/>
    </row>
    <row r="10" spans="1:15">
      <c r="H10" s="48"/>
      <c r="I10" s="48"/>
      <c r="J10" s="48"/>
      <c r="K10" s="48"/>
      <c r="L10" s="48"/>
      <c r="M10" s="48"/>
    </row>
    <row r="11" spans="1:15" ht="18.75">
      <c r="A11">
        <f>SUM(B9:F9)</f>
        <v>0</v>
      </c>
      <c r="H11" s="76" t="s">
        <v>29</v>
      </c>
      <c r="I11" s="77"/>
      <c r="J11" s="64" t="e">
        <f>SUMIF(Ведомость!W3:W42,"&lt;&gt;-")/Ведомость!$B$43</f>
        <v>#DIV/0!</v>
      </c>
      <c r="K11" s="65"/>
    </row>
    <row r="12" spans="1:15" ht="18.75">
      <c r="H12" s="76" t="s">
        <v>31</v>
      </c>
      <c r="I12" s="77"/>
      <c r="J12" s="66">
        <f>MIN(Ведомость!W3:W42)</f>
        <v>0</v>
      </c>
      <c r="K12" s="67"/>
    </row>
    <row r="13" spans="1:15" ht="18.75">
      <c r="H13" s="76" t="s">
        <v>30</v>
      </c>
      <c r="I13" s="77"/>
      <c r="J13" s="66">
        <f>MAX(Ведомость!W3:W42)</f>
        <v>0</v>
      </c>
      <c r="K13" s="67"/>
    </row>
    <row r="28" spans="1:11" ht="15.75">
      <c r="H28" s="50"/>
      <c r="I28" s="50"/>
      <c r="J28" s="51"/>
      <c r="K28" s="51"/>
    </row>
    <row r="29" spans="1:11" ht="15.75">
      <c r="H29" s="50"/>
      <c r="I29" s="50"/>
      <c r="J29" s="51"/>
      <c r="K29" s="51"/>
    </row>
    <row r="32" spans="1:11" ht="15" customHeight="1">
      <c r="A32" s="54" t="s">
        <v>32</v>
      </c>
      <c r="B32" s="56" t="s">
        <v>9</v>
      </c>
      <c r="C32" s="57"/>
      <c r="D32" s="57"/>
      <c r="E32" s="57"/>
      <c r="F32" s="57"/>
      <c r="G32" s="57"/>
      <c r="H32" s="57"/>
      <c r="I32" s="57"/>
      <c r="J32" s="57"/>
      <c r="K32" s="58"/>
    </row>
    <row r="33" spans="1:11" ht="15.75">
      <c r="A33" s="55"/>
      <c r="B33" s="9">
        <v>1</v>
      </c>
      <c r="C33" s="9">
        <v>2</v>
      </c>
      <c r="D33" s="9">
        <v>3</v>
      </c>
      <c r="E33" s="9">
        <v>4</v>
      </c>
      <c r="F33" s="9">
        <v>5</v>
      </c>
      <c r="G33" s="9">
        <v>6</v>
      </c>
      <c r="H33" s="9">
        <v>7</v>
      </c>
      <c r="I33" s="9">
        <v>8</v>
      </c>
      <c r="J33" s="9">
        <v>9</v>
      </c>
      <c r="K33" s="9">
        <v>10</v>
      </c>
    </row>
    <row r="34" spans="1:11" ht="15.75">
      <c r="A34" s="11" t="s">
        <v>10</v>
      </c>
      <c r="B34" s="5" t="e">
        <f>(Ведомость!C45)/(Ведомость!$B$43)</f>
        <v>#DIV/0!</v>
      </c>
      <c r="C34" s="5" t="e">
        <f>(Ведомость!D45)/(Ведомость!$B$43)</f>
        <v>#DIV/0!</v>
      </c>
      <c r="D34" s="5" t="e">
        <f>(Ведомость!E45)/(Ведомость!$B$43)</f>
        <v>#DIV/0!</v>
      </c>
      <c r="E34" s="5" t="e">
        <f>(Ведомость!F45)/(Ведомость!$B$43)</f>
        <v>#DIV/0!</v>
      </c>
      <c r="F34" s="5" t="e">
        <f>(Ведомость!G45)/(Ведомость!$B$43)</f>
        <v>#DIV/0!</v>
      </c>
      <c r="G34" s="5" t="e">
        <f>(Ведомость!H45)/(Ведомость!$B$43)</f>
        <v>#DIV/0!</v>
      </c>
      <c r="H34" s="5" t="e">
        <f>(Ведомость!I45)/(Ведомость!$B$43)</f>
        <v>#DIV/0!</v>
      </c>
      <c r="I34" s="5" t="e">
        <f>(Ведомость!J45)/(Ведомость!$B$43)</f>
        <v>#DIV/0!</v>
      </c>
      <c r="J34" s="5" t="e">
        <f>(Ведомость!K45)/(Ведомость!$B$43)</f>
        <v>#DIV/0!</v>
      </c>
      <c r="K34" s="5" t="e">
        <f>(Ведомость!L45)/(Ведомость!$B$43)</f>
        <v>#DIV/0!</v>
      </c>
    </row>
    <row r="35" spans="1:11" ht="15.75">
      <c r="A35" s="11" t="s">
        <v>11</v>
      </c>
      <c r="B35" s="5" t="e">
        <f>(Ведомость!C44)/(Ведомость!$B$43)</f>
        <v>#DIV/0!</v>
      </c>
      <c r="C35" s="5" t="e">
        <f>(Ведомость!D44)/(Ведомость!$B$43)</f>
        <v>#DIV/0!</v>
      </c>
      <c r="D35" s="5" t="e">
        <f>(Ведомость!E44)/(Ведомость!$B$43)</f>
        <v>#DIV/0!</v>
      </c>
      <c r="E35" s="5" t="e">
        <f>(Ведомость!F44)/(Ведомость!$B$43)</f>
        <v>#DIV/0!</v>
      </c>
      <c r="F35" s="5" t="e">
        <f>(Ведомость!G44)/(Ведомость!$B$43)</f>
        <v>#DIV/0!</v>
      </c>
      <c r="G35" s="5" t="e">
        <f>(Ведомость!H44)/(Ведомость!$B$43)</f>
        <v>#DIV/0!</v>
      </c>
      <c r="H35" s="5" t="e">
        <f>(Ведомость!I44)/(Ведомость!$B$43)</f>
        <v>#DIV/0!</v>
      </c>
      <c r="I35" s="5" t="e">
        <f>(Ведомость!J44)/(Ведомость!$B$43)</f>
        <v>#DIV/0!</v>
      </c>
      <c r="J35" s="5" t="e">
        <f>(Ведомость!K44)/(Ведомость!$B$43)</f>
        <v>#DIV/0!</v>
      </c>
      <c r="K35" s="5" t="e">
        <f>(Ведомость!L44)/(Ведомость!$B$43)</f>
        <v>#DIV/0!</v>
      </c>
    </row>
    <row r="36" spans="1:11" ht="15.75">
      <c r="A36" s="12" t="s">
        <v>12</v>
      </c>
      <c r="B36" s="5" t="e">
        <f>(Ведомость!C46)/(Ведомость!$B$43)</f>
        <v>#DIV/0!</v>
      </c>
      <c r="C36" s="5" t="e">
        <f>(Ведомость!D46)/(Ведомость!$B$43)</f>
        <v>#DIV/0!</v>
      </c>
      <c r="D36" s="5" t="e">
        <f>(Ведомость!E46)/(Ведомость!$B$43)</f>
        <v>#DIV/0!</v>
      </c>
      <c r="E36" s="5" t="e">
        <f>(Ведомость!F46)/(Ведомость!$B$43)</f>
        <v>#DIV/0!</v>
      </c>
      <c r="F36" s="5" t="e">
        <f>(Ведомость!G46)/(Ведомость!$B$43)</f>
        <v>#DIV/0!</v>
      </c>
      <c r="G36" s="5" t="e">
        <f>(Ведомость!H46)/(Ведомость!$B$43)</f>
        <v>#DIV/0!</v>
      </c>
      <c r="H36" s="5" t="e">
        <f>(Ведомость!I46)/(Ведомость!$B$43)</f>
        <v>#DIV/0!</v>
      </c>
      <c r="I36" s="5" t="e">
        <f>(Ведомость!J46)/(Ведомость!$B$43)</f>
        <v>#DIV/0!</v>
      </c>
      <c r="J36" s="5" t="e">
        <f>(Ведомость!K46)/(Ведомость!$B$43)</f>
        <v>#DIV/0!</v>
      </c>
      <c r="K36" s="5" t="e">
        <f>(Ведомость!L46)/(Ведомость!$B$43)</f>
        <v>#DIV/0!</v>
      </c>
    </row>
    <row r="37" spans="1:11" ht="15" customHeight="1">
      <c r="A37" s="71"/>
      <c r="B37" s="56" t="s">
        <v>9</v>
      </c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15.75">
      <c r="A38" s="72"/>
      <c r="B38" s="9">
        <v>11</v>
      </c>
      <c r="C38" s="9">
        <v>12</v>
      </c>
      <c r="D38" s="9">
        <v>13</v>
      </c>
      <c r="E38" s="9">
        <v>14</v>
      </c>
      <c r="F38" s="9">
        <v>15</v>
      </c>
      <c r="G38" s="9">
        <v>16</v>
      </c>
      <c r="H38" s="9">
        <v>17</v>
      </c>
      <c r="I38" s="9">
        <v>18</v>
      </c>
      <c r="J38" s="9">
        <v>19</v>
      </c>
      <c r="K38" s="9">
        <v>20</v>
      </c>
    </row>
    <row r="39" spans="1:11" ht="15.75">
      <c r="A39" s="11" t="s">
        <v>10</v>
      </c>
      <c r="B39" s="5" t="e">
        <f>(Ведомость!M45)/(Ведомость!$B$43)</f>
        <v>#DIV/0!</v>
      </c>
      <c r="C39" s="5" t="e">
        <f>(Ведомость!N45)/(Ведомость!$B$43)</f>
        <v>#DIV/0!</v>
      </c>
      <c r="D39" s="5" t="e">
        <f>(Ведомость!O45)/(Ведомость!$B$43)</f>
        <v>#DIV/0!</v>
      </c>
      <c r="E39" s="5" t="e">
        <f>(Ведомость!P45)/(Ведомость!$B$43)</f>
        <v>#DIV/0!</v>
      </c>
      <c r="F39" s="5" t="e">
        <f>(Ведомость!Q45)/(Ведомость!$B$43)</f>
        <v>#DIV/0!</v>
      </c>
      <c r="G39" s="5" t="e">
        <f>(Ведомость!R45)/(Ведомость!$B$43)</f>
        <v>#DIV/0!</v>
      </c>
      <c r="H39" s="5" t="e">
        <f>(Ведомость!S45)/(Ведомость!$B$43)</f>
        <v>#DIV/0!</v>
      </c>
      <c r="I39" s="5" t="e">
        <f>(Ведомость!T45)/(Ведомость!$B$43)</f>
        <v>#DIV/0!</v>
      </c>
      <c r="J39" s="5" t="e">
        <f>(Ведомость!U45)/(Ведомость!$B$43)</f>
        <v>#DIV/0!</v>
      </c>
      <c r="K39" s="5" t="e">
        <f>(Ведомость!V45)/(Ведомость!$B$43)</f>
        <v>#DIV/0!</v>
      </c>
    </row>
    <row r="40" spans="1:11" ht="15.75">
      <c r="A40" s="11" t="s">
        <v>11</v>
      </c>
      <c r="B40" s="5" t="e">
        <f>(Ведомость!M44)/(Ведомость!$B$43)</f>
        <v>#DIV/0!</v>
      </c>
      <c r="C40" s="5" t="e">
        <f>(Ведомость!N44)/(Ведомость!$B$43)</f>
        <v>#DIV/0!</v>
      </c>
      <c r="D40" s="5" t="e">
        <f>(Ведомость!O44)/(Ведомость!$B$43)</f>
        <v>#DIV/0!</v>
      </c>
      <c r="E40" s="5" t="e">
        <f>(Ведомость!P44)/(Ведомость!$B$43)</f>
        <v>#DIV/0!</v>
      </c>
      <c r="F40" s="5" t="e">
        <f>(Ведомость!Q44)/(Ведомость!$B$43)</f>
        <v>#DIV/0!</v>
      </c>
      <c r="G40" s="5" t="e">
        <f>(Ведомость!R44)/(Ведомость!$B$43)</f>
        <v>#DIV/0!</v>
      </c>
      <c r="H40" s="5" t="e">
        <f>(Ведомость!S44)/(Ведомость!$B$43)</f>
        <v>#DIV/0!</v>
      </c>
      <c r="I40" s="5" t="e">
        <f>(Ведомость!T44)/(Ведомость!$B$43)</f>
        <v>#DIV/0!</v>
      </c>
      <c r="J40" s="5" t="e">
        <f>(Ведомость!U44)/(Ведомость!$B$43)</f>
        <v>#DIV/0!</v>
      </c>
      <c r="K40" s="5" t="e">
        <f>(Ведомость!V44)/(Ведомость!$B$43)</f>
        <v>#DIV/0!</v>
      </c>
    </row>
    <row r="41" spans="1:11" ht="15.75">
      <c r="A41" s="11" t="s">
        <v>12</v>
      </c>
      <c r="B41" s="5" t="e">
        <f>(Ведомость!M46)/(Ведомость!$B$43)</f>
        <v>#DIV/0!</v>
      </c>
      <c r="C41" s="5" t="e">
        <f>(Ведомость!N46)/(Ведомость!$B$43)</f>
        <v>#DIV/0!</v>
      </c>
      <c r="D41" s="5" t="e">
        <f>(Ведомость!O46)/(Ведомость!$B$43)</f>
        <v>#DIV/0!</v>
      </c>
      <c r="E41" s="5" t="e">
        <f>(Ведомость!P46)/(Ведомость!$B$43)</f>
        <v>#DIV/0!</v>
      </c>
      <c r="F41" s="5" t="e">
        <f>(Ведомость!Q46)/(Ведомость!$B$43)</f>
        <v>#DIV/0!</v>
      </c>
      <c r="G41" s="5" t="e">
        <f>(Ведомость!R46)/(Ведомость!$B$43)</f>
        <v>#DIV/0!</v>
      </c>
      <c r="H41" s="5" t="e">
        <f>(Ведомость!S46)/(Ведомость!$B$43)</f>
        <v>#DIV/0!</v>
      </c>
      <c r="I41" s="5" t="e">
        <f>(Ведомость!T46)/(Ведомость!$B$43)</f>
        <v>#DIV/0!</v>
      </c>
      <c r="J41" s="5" t="e">
        <f>(Ведомость!U46)/(Ведомость!$B$43)</f>
        <v>#DIV/0!</v>
      </c>
      <c r="K41" s="5" t="e">
        <f>(Ведомость!V46)/(Ведомость!$B$43)</f>
        <v>#DIV/0!</v>
      </c>
    </row>
    <row r="67" spans="1:13" ht="15.75">
      <c r="A67" s="19" t="s">
        <v>27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>
      <c r="A68" s="20" t="s">
        <v>18</v>
      </c>
      <c r="B68" s="3">
        <v>0</v>
      </c>
      <c r="C68" s="3">
        <v>1</v>
      </c>
      <c r="D68" s="3">
        <v>2</v>
      </c>
      <c r="E68" s="3">
        <v>3</v>
      </c>
      <c r="F68" s="3">
        <v>4</v>
      </c>
      <c r="G68" s="3">
        <v>5</v>
      </c>
      <c r="H68" s="3">
        <v>6</v>
      </c>
      <c r="I68" s="3">
        <v>7</v>
      </c>
      <c r="J68" s="3">
        <v>8</v>
      </c>
      <c r="K68" s="3">
        <v>9</v>
      </c>
      <c r="L68" s="3">
        <v>10</v>
      </c>
      <c r="M68" s="3">
        <v>11</v>
      </c>
    </row>
    <row r="69" spans="1:13" ht="16.5" thickBot="1">
      <c r="A69" s="21" t="s">
        <v>6</v>
      </c>
      <c r="B69" s="25" t="e">
        <f>COUNTIFS(Ведомость!$W$3:$W$42,"=0")/Ведомость!$B$43</f>
        <v>#DIV/0!</v>
      </c>
      <c r="C69" s="25" t="e">
        <f>COUNTIFS(Ведомость!$W$3:$W$42,"=1")/Ведомость!$B$43</f>
        <v>#DIV/0!</v>
      </c>
      <c r="D69" s="25" t="e">
        <f>COUNTIFS(Ведомость!$W$3:$W$42,"=2")/Ведомость!$B$43</f>
        <v>#DIV/0!</v>
      </c>
      <c r="E69" s="25" t="e">
        <f>COUNTIFS(Ведомость!$W$3:$W$42,"=3")/Ведомость!$B$43</f>
        <v>#DIV/0!</v>
      </c>
      <c r="F69" s="25" t="e">
        <f>COUNTIFS(Ведомость!$W$3:$W$42,"=4")/Ведомость!$B$43</f>
        <v>#DIV/0!</v>
      </c>
      <c r="G69" s="25" t="e">
        <f>COUNTIFS(Ведомость!$W$3:$W$42,"=5")/Ведомость!$B$43</f>
        <v>#DIV/0!</v>
      </c>
      <c r="H69" s="25" t="e">
        <f>COUNTIFS(Ведомость!$W$3:$W$42,"=6")/Ведомость!$B$43</f>
        <v>#DIV/0!</v>
      </c>
      <c r="I69" s="25" t="e">
        <f>COUNTIFS(Ведомость!$W$3:$W$42,"=7")/Ведомость!$B$43</f>
        <v>#DIV/0!</v>
      </c>
      <c r="J69" s="25" t="e">
        <f>COUNTIFS(Ведомость!$W$3:$W$42,"=8")/Ведомость!$B$43</f>
        <v>#DIV/0!</v>
      </c>
      <c r="K69" s="25" t="e">
        <f>COUNTIFS(Ведомость!$W$3:$W$42,"=9")/Ведомость!$B$43</f>
        <v>#DIV/0!</v>
      </c>
      <c r="L69" s="25" t="e">
        <f>COUNTIFS(Ведомость!$W$3:$W$42,"=10")/Ведомость!$B$43</f>
        <v>#DIV/0!</v>
      </c>
      <c r="M69" s="25" t="e">
        <f>COUNTIFS(Ведомость!$W$3:$W$42,"=11")/Ведомость!$B$43</f>
        <v>#DIV/0!</v>
      </c>
    </row>
    <row r="70" spans="1:13" ht="16.5" thickTop="1">
      <c r="A70" s="22" t="s">
        <v>18</v>
      </c>
      <c r="B70" s="23">
        <v>12</v>
      </c>
      <c r="C70" s="23">
        <v>13</v>
      </c>
      <c r="D70" s="23">
        <v>14</v>
      </c>
      <c r="E70" s="23">
        <v>15</v>
      </c>
      <c r="F70" s="23">
        <v>16</v>
      </c>
      <c r="G70" s="23">
        <v>17</v>
      </c>
      <c r="H70" s="23">
        <v>18</v>
      </c>
      <c r="I70" s="23">
        <v>19</v>
      </c>
      <c r="J70" s="23">
        <v>20</v>
      </c>
    </row>
    <row r="71" spans="1:13" ht="16.5" thickBot="1">
      <c r="A71" s="21" t="s">
        <v>6</v>
      </c>
      <c r="B71" s="25" t="e">
        <f>COUNTIFS(Ведомость!$W$3:$W$42,"=12")/Ведомость!$B$43</f>
        <v>#DIV/0!</v>
      </c>
      <c r="C71" s="25" t="e">
        <f>COUNTIFS(Ведомость!$W$3:$W$42,"=13")/Ведомость!$B$43</f>
        <v>#DIV/0!</v>
      </c>
      <c r="D71" s="25" t="e">
        <f>COUNTIFS(Ведомость!$W$3:$W$42,"=14")/Ведомость!$B$43</f>
        <v>#DIV/0!</v>
      </c>
      <c r="E71" s="25" t="e">
        <f>COUNTIFS(Ведомость!$W$3:$W$42,"=15")/Ведомость!$B$43</f>
        <v>#DIV/0!</v>
      </c>
      <c r="F71" s="25" t="e">
        <f>COUNTIFS(Ведомость!$W$3:$W$42,"=16")/Ведомость!$B$43</f>
        <v>#DIV/0!</v>
      </c>
      <c r="G71" s="25" t="e">
        <f>COUNTIFS(Ведомость!$W$3:$W$42,"=17")/Ведомость!$B$43</f>
        <v>#DIV/0!</v>
      </c>
      <c r="H71" s="25" t="e">
        <f>COUNTIFS(Ведомость!$W$3:$W$42,"=18")/Ведомость!$B$43</f>
        <v>#DIV/0!</v>
      </c>
      <c r="I71" s="25" t="e">
        <f>COUNTIFS(Ведомость!$W$3:$W$42,"=19")/Ведомость!$B$43</f>
        <v>#DIV/0!</v>
      </c>
      <c r="J71" s="25" t="e">
        <f>COUNTIFS(Ведомость!$W$3:$W$42,"=20")/Ведомость!$B$43</f>
        <v>#DIV/0!</v>
      </c>
    </row>
    <row r="72" spans="1:13" ht="15.75" thickTop="1"/>
    <row r="73" spans="1:13">
      <c r="A73" s="24"/>
      <c r="B73" s="24"/>
      <c r="C73" s="24"/>
    </row>
    <row r="74" spans="1:13">
      <c r="A74" s="24"/>
      <c r="B74" s="24"/>
      <c r="C74" s="24"/>
    </row>
  </sheetData>
  <sheetProtection password="DE97" sheet="1" objects="1" scenarios="1" selectLockedCells="1"/>
  <mergeCells count="19">
    <mergeCell ref="H11:I11"/>
    <mergeCell ref="H12:I12"/>
    <mergeCell ref="H13:I13"/>
    <mergeCell ref="B37:K37"/>
    <mergeCell ref="A32:A33"/>
    <mergeCell ref="B32:K32"/>
    <mergeCell ref="A1:M1"/>
    <mergeCell ref="B3:C3"/>
    <mergeCell ref="E3:F3"/>
    <mergeCell ref="G3:M3"/>
    <mergeCell ref="J11:K11"/>
    <mergeCell ref="J12:K12"/>
    <mergeCell ref="J13:K13"/>
    <mergeCell ref="A6:F6"/>
    <mergeCell ref="A37:A38"/>
    <mergeCell ref="J8:K8"/>
    <mergeCell ref="J9:K9"/>
    <mergeCell ref="H8:I8"/>
    <mergeCell ref="H9:I9"/>
  </mergeCells>
  <pageMargins left="0.25" right="0.25" top="0.75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02"/>
  <sheetViews>
    <sheetView topLeftCell="A10" workbookViewId="0">
      <selection activeCell="A12" sqref="A12"/>
    </sheetView>
  </sheetViews>
  <sheetFormatPr defaultRowHeight="15"/>
  <sheetData>
    <row r="2" spans="1:5">
      <c r="A2">
        <v>0</v>
      </c>
      <c r="B2">
        <v>0</v>
      </c>
      <c r="D2">
        <v>0</v>
      </c>
      <c r="E2">
        <v>2</v>
      </c>
    </row>
    <row r="3" spans="1:5">
      <c r="A3">
        <v>1</v>
      </c>
      <c r="B3">
        <v>7</v>
      </c>
      <c r="D3">
        <v>1</v>
      </c>
      <c r="E3">
        <v>2</v>
      </c>
    </row>
    <row r="4" spans="1:5">
      <c r="A4">
        <v>2</v>
      </c>
      <c r="B4">
        <v>13</v>
      </c>
      <c r="D4">
        <v>2</v>
      </c>
      <c r="E4">
        <v>2</v>
      </c>
    </row>
    <row r="5" spans="1:5">
      <c r="A5">
        <v>3</v>
      </c>
      <c r="B5">
        <v>20</v>
      </c>
      <c r="D5">
        <v>3</v>
      </c>
      <c r="E5">
        <v>2</v>
      </c>
    </row>
    <row r="6" spans="1:5">
      <c r="A6">
        <v>4</v>
      </c>
      <c r="B6">
        <v>24</v>
      </c>
      <c r="D6">
        <v>4</v>
      </c>
      <c r="E6">
        <v>2</v>
      </c>
    </row>
    <row r="7" spans="1:5">
      <c r="A7">
        <v>5</v>
      </c>
      <c r="B7">
        <v>28</v>
      </c>
      <c r="D7">
        <v>5</v>
      </c>
      <c r="E7">
        <v>2</v>
      </c>
    </row>
    <row r="8" spans="1:5">
      <c r="A8">
        <v>6</v>
      </c>
      <c r="B8">
        <v>32</v>
      </c>
      <c r="D8">
        <v>6</v>
      </c>
      <c r="E8">
        <v>2</v>
      </c>
    </row>
    <row r="9" spans="1:5">
      <c r="A9">
        <v>7</v>
      </c>
      <c r="B9">
        <v>36</v>
      </c>
      <c r="D9">
        <v>7</v>
      </c>
      <c r="E9">
        <v>2</v>
      </c>
    </row>
    <row r="10" spans="1:5">
      <c r="A10">
        <v>8</v>
      </c>
      <c r="B10">
        <v>40</v>
      </c>
      <c r="D10">
        <v>8</v>
      </c>
      <c r="E10">
        <v>2</v>
      </c>
    </row>
    <row r="11" spans="1:5">
      <c r="A11">
        <v>9</v>
      </c>
      <c r="B11">
        <v>44</v>
      </c>
      <c r="D11">
        <v>9</v>
      </c>
      <c r="E11">
        <v>2</v>
      </c>
    </row>
    <row r="12" spans="1:5">
      <c r="A12">
        <v>10</v>
      </c>
      <c r="B12">
        <v>48</v>
      </c>
      <c r="D12">
        <v>10</v>
      </c>
      <c r="E12">
        <v>2</v>
      </c>
    </row>
    <row r="13" spans="1:5">
      <c r="A13">
        <v>11</v>
      </c>
      <c r="B13">
        <v>52</v>
      </c>
      <c r="D13">
        <v>11</v>
      </c>
      <c r="E13">
        <v>2</v>
      </c>
    </row>
    <row r="14" spans="1:5">
      <c r="A14">
        <v>12</v>
      </c>
      <c r="B14">
        <v>56</v>
      </c>
      <c r="D14">
        <v>12</v>
      </c>
      <c r="E14">
        <v>2</v>
      </c>
    </row>
    <row r="15" spans="1:5">
      <c r="A15">
        <v>13</v>
      </c>
      <c r="B15">
        <v>60</v>
      </c>
      <c r="D15">
        <v>13</v>
      </c>
      <c r="E15">
        <v>2</v>
      </c>
    </row>
    <row r="16" spans="1:5">
      <c r="A16">
        <v>14</v>
      </c>
      <c r="B16">
        <v>64</v>
      </c>
      <c r="D16">
        <v>14</v>
      </c>
      <c r="E16">
        <v>2</v>
      </c>
    </row>
    <row r="17" spans="1:5">
      <c r="A17">
        <v>15</v>
      </c>
      <c r="B17">
        <v>68</v>
      </c>
      <c r="D17">
        <v>15</v>
      </c>
      <c r="E17">
        <v>2</v>
      </c>
    </row>
    <row r="18" spans="1:5">
      <c r="A18">
        <v>16</v>
      </c>
      <c r="B18">
        <v>70</v>
      </c>
      <c r="D18">
        <v>16</v>
      </c>
      <c r="E18">
        <v>2</v>
      </c>
    </row>
    <row r="19" spans="1:5">
      <c r="A19">
        <v>17</v>
      </c>
      <c r="B19">
        <v>72</v>
      </c>
      <c r="D19">
        <v>17</v>
      </c>
      <c r="E19">
        <v>2</v>
      </c>
    </row>
    <row r="20" spans="1:5">
      <c r="A20">
        <v>18</v>
      </c>
      <c r="B20">
        <v>73</v>
      </c>
      <c r="D20">
        <v>18</v>
      </c>
      <c r="E20">
        <v>2</v>
      </c>
    </row>
    <row r="21" spans="1:5">
      <c r="A21">
        <v>19</v>
      </c>
      <c r="B21">
        <v>75</v>
      </c>
      <c r="D21">
        <v>19</v>
      </c>
      <c r="E21">
        <v>2</v>
      </c>
    </row>
    <row r="22" spans="1:5">
      <c r="A22">
        <v>20</v>
      </c>
      <c r="B22">
        <v>77</v>
      </c>
      <c r="D22">
        <v>20</v>
      </c>
      <c r="E22">
        <v>2</v>
      </c>
    </row>
    <row r="23" spans="1:5">
      <c r="A23">
        <v>21</v>
      </c>
      <c r="B23">
        <v>79</v>
      </c>
      <c r="D23">
        <v>21</v>
      </c>
      <c r="E23">
        <v>2</v>
      </c>
    </row>
    <row r="24" spans="1:5">
      <c r="A24">
        <v>22</v>
      </c>
      <c r="B24">
        <v>80</v>
      </c>
      <c r="D24">
        <v>22</v>
      </c>
      <c r="E24">
        <v>2</v>
      </c>
    </row>
    <row r="25" spans="1:5">
      <c r="A25">
        <v>23</v>
      </c>
      <c r="B25">
        <v>82</v>
      </c>
      <c r="D25">
        <v>23</v>
      </c>
      <c r="E25">
        <v>2</v>
      </c>
    </row>
    <row r="26" spans="1:5">
      <c r="A26">
        <v>24</v>
      </c>
      <c r="B26">
        <v>84</v>
      </c>
      <c r="D26">
        <v>24</v>
      </c>
      <c r="E26">
        <v>2</v>
      </c>
    </row>
    <row r="27" spans="1:5">
      <c r="A27">
        <v>25</v>
      </c>
      <c r="B27">
        <v>86</v>
      </c>
      <c r="D27">
        <v>25</v>
      </c>
      <c r="E27">
        <v>2</v>
      </c>
    </row>
    <row r="28" spans="1:5">
      <c r="A28">
        <v>26</v>
      </c>
      <c r="B28">
        <v>88</v>
      </c>
      <c r="D28">
        <v>26</v>
      </c>
      <c r="E28">
        <v>2</v>
      </c>
    </row>
    <row r="29" spans="1:5">
      <c r="A29">
        <v>27</v>
      </c>
      <c r="B29">
        <v>89</v>
      </c>
      <c r="D29">
        <v>27</v>
      </c>
      <c r="E29">
        <v>3</v>
      </c>
    </row>
    <row r="30" spans="1:5">
      <c r="A30">
        <v>28</v>
      </c>
      <c r="B30">
        <v>91</v>
      </c>
      <c r="D30">
        <v>28</v>
      </c>
      <c r="E30">
        <v>3</v>
      </c>
    </row>
    <row r="31" spans="1:5">
      <c r="A31">
        <v>29</v>
      </c>
      <c r="B31">
        <v>93</v>
      </c>
      <c r="D31">
        <v>29</v>
      </c>
      <c r="E31">
        <v>3</v>
      </c>
    </row>
    <row r="32" spans="1:5">
      <c r="A32">
        <v>30</v>
      </c>
      <c r="B32">
        <v>95</v>
      </c>
      <c r="D32">
        <v>30</v>
      </c>
      <c r="E32">
        <v>3</v>
      </c>
    </row>
    <row r="33" spans="1:5">
      <c r="A33">
        <v>31</v>
      </c>
      <c r="B33">
        <v>96</v>
      </c>
      <c r="D33">
        <v>31</v>
      </c>
      <c r="E33">
        <v>3</v>
      </c>
    </row>
    <row r="34" spans="1:5">
      <c r="A34">
        <v>32</v>
      </c>
      <c r="B34">
        <v>98</v>
      </c>
      <c r="D34">
        <v>32</v>
      </c>
      <c r="E34">
        <v>3</v>
      </c>
    </row>
    <row r="35" spans="1:5">
      <c r="A35">
        <v>33</v>
      </c>
      <c r="B35">
        <v>100</v>
      </c>
      <c r="D35">
        <v>33</v>
      </c>
      <c r="E35">
        <v>3</v>
      </c>
    </row>
    <row r="36" spans="1:5">
      <c r="D36">
        <v>34</v>
      </c>
      <c r="E36">
        <v>3</v>
      </c>
    </row>
    <row r="37" spans="1:5">
      <c r="D37">
        <v>35</v>
      </c>
      <c r="E37">
        <v>3</v>
      </c>
    </row>
    <row r="38" spans="1:5">
      <c r="D38">
        <v>36</v>
      </c>
      <c r="E38">
        <v>3</v>
      </c>
    </row>
    <row r="39" spans="1:5">
      <c r="D39">
        <v>37</v>
      </c>
      <c r="E39">
        <v>3</v>
      </c>
    </row>
    <row r="40" spans="1:5">
      <c r="D40">
        <v>38</v>
      </c>
      <c r="E40">
        <v>3</v>
      </c>
    </row>
    <row r="41" spans="1:5">
      <c r="D41">
        <v>39</v>
      </c>
      <c r="E41">
        <v>3</v>
      </c>
    </row>
    <row r="42" spans="1:5">
      <c r="D42">
        <v>40</v>
      </c>
      <c r="E42">
        <v>3</v>
      </c>
    </row>
    <row r="43" spans="1:5">
      <c r="D43">
        <v>41</v>
      </c>
      <c r="E43">
        <v>3</v>
      </c>
    </row>
    <row r="44" spans="1:5">
      <c r="D44">
        <v>42</v>
      </c>
      <c r="E44">
        <v>3</v>
      </c>
    </row>
    <row r="45" spans="1:5">
      <c r="D45">
        <v>43</v>
      </c>
      <c r="E45">
        <v>3</v>
      </c>
    </row>
    <row r="46" spans="1:5">
      <c r="D46">
        <v>44</v>
      </c>
      <c r="E46">
        <v>3</v>
      </c>
    </row>
    <row r="47" spans="1:5">
      <c r="D47">
        <v>45</v>
      </c>
      <c r="E47">
        <v>3</v>
      </c>
    </row>
    <row r="48" spans="1:5">
      <c r="D48">
        <v>46</v>
      </c>
      <c r="E48">
        <v>3</v>
      </c>
    </row>
    <row r="49" spans="4:5">
      <c r="D49">
        <v>47</v>
      </c>
      <c r="E49">
        <v>4</v>
      </c>
    </row>
    <row r="50" spans="4:5">
      <c r="D50">
        <v>48</v>
      </c>
      <c r="E50">
        <v>4</v>
      </c>
    </row>
    <row r="51" spans="4:5">
      <c r="D51">
        <v>49</v>
      </c>
      <c r="E51">
        <v>4</v>
      </c>
    </row>
    <row r="52" spans="4:5">
      <c r="D52">
        <v>50</v>
      </c>
      <c r="E52">
        <v>4</v>
      </c>
    </row>
    <row r="53" spans="4:5">
      <c r="D53">
        <v>51</v>
      </c>
      <c r="E53">
        <v>4</v>
      </c>
    </row>
    <row r="54" spans="4:5">
      <c r="D54">
        <v>52</v>
      </c>
      <c r="E54">
        <v>4</v>
      </c>
    </row>
    <row r="55" spans="4:5">
      <c r="D55">
        <v>53</v>
      </c>
      <c r="E55">
        <v>4</v>
      </c>
    </row>
    <row r="56" spans="4:5">
      <c r="D56">
        <v>54</v>
      </c>
      <c r="E56">
        <v>4</v>
      </c>
    </row>
    <row r="57" spans="4:5">
      <c r="D57">
        <v>55</v>
      </c>
      <c r="E57">
        <v>4</v>
      </c>
    </row>
    <row r="58" spans="4:5">
      <c r="D58">
        <v>56</v>
      </c>
      <c r="E58">
        <v>4</v>
      </c>
    </row>
    <row r="59" spans="4:5">
      <c r="D59">
        <v>57</v>
      </c>
      <c r="E59">
        <v>4</v>
      </c>
    </row>
    <row r="60" spans="4:5">
      <c r="D60">
        <v>58</v>
      </c>
      <c r="E60">
        <v>4</v>
      </c>
    </row>
    <row r="61" spans="4:5">
      <c r="D61">
        <v>59</v>
      </c>
      <c r="E61">
        <v>4</v>
      </c>
    </row>
    <row r="62" spans="4:5">
      <c r="D62">
        <v>60</v>
      </c>
      <c r="E62">
        <v>4</v>
      </c>
    </row>
    <row r="63" spans="4:5">
      <c r="D63">
        <v>61</v>
      </c>
      <c r="E63">
        <v>4</v>
      </c>
    </row>
    <row r="64" spans="4:5">
      <c r="D64">
        <v>62</v>
      </c>
      <c r="E64">
        <v>4</v>
      </c>
    </row>
    <row r="65" spans="4:5">
      <c r="D65">
        <v>63</v>
      </c>
      <c r="E65">
        <v>4</v>
      </c>
    </row>
    <row r="66" spans="4:5">
      <c r="D66">
        <v>64</v>
      </c>
      <c r="E66">
        <v>4</v>
      </c>
    </row>
    <row r="67" spans="4:5">
      <c r="D67">
        <v>65</v>
      </c>
      <c r="E67">
        <v>5</v>
      </c>
    </row>
    <row r="68" spans="4:5">
      <c r="D68">
        <v>66</v>
      </c>
      <c r="E68">
        <v>5</v>
      </c>
    </row>
    <row r="69" spans="4:5">
      <c r="D69">
        <v>67</v>
      </c>
      <c r="E69">
        <v>5</v>
      </c>
    </row>
    <row r="70" spans="4:5">
      <c r="D70">
        <v>68</v>
      </c>
      <c r="E70">
        <v>5</v>
      </c>
    </row>
    <row r="71" spans="4:5">
      <c r="D71">
        <v>69</v>
      </c>
      <c r="E71">
        <v>5</v>
      </c>
    </row>
    <row r="72" spans="4:5">
      <c r="D72">
        <v>70</v>
      </c>
      <c r="E72">
        <v>5</v>
      </c>
    </row>
    <row r="73" spans="4:5">
      <c r="D73">
        <v>71</v>
      </c>
      <c r="E73">
        <v>5</v>
      </c>
    </row>
    <row r="74" spans="4:5">
      <c r="D74">
        <v>72</v>
      </c>
      <c r="E74">
        <v>5</v>
      </c>
    </row>
    <row r="75" spans="4:5">
      <c r="D75">
        <v>73</v>
      </c>
      <c r="E75">
        <v>5</v>
      </c>
    </row>
    <row r="76" spans="4:5">
      <c r="D76">
        <v>74</v>
      </c>
      <c r="E76">
        <v>5</v>
      </c>
    </row>
    <row r="77" spans="4:5">
      <c r="D77">
        <v>75</v>
      </c>
      <c r="E77">
        <v>5</v>
      </c>
    </row>
    <row r="78" spans="4:5">
      <c r="D78">
        <v>76</v>
      </c>
      <c r="E78">
        <v>5</v>
      </c>
    </row>
    <row r="79" spans="4:5">
      <c r="D79">
        <v>77</v>
      </c>
      <c r="E79">
        <v>5</v>
      </c>
    </row>
    <row r="80" spans="4:5">
      <c r="D80">
        <v>78</v>
      </c>
      <c r="E80">
        <v>5</v>
      </c>
    </row>
    <row r="81" spans="4:5">
      <c r="D81">
        <v>79</v>
      </c>
      <c r="E81">
        <v>5</v>
      </c>
    </row>
    <row r="82" spans="4:5">
      <c r="D82">
        <v>80</v>
      </c>
      <c r="E82">
        <v>5</v>
      </c>
    </row>
    <row r="83" spans="4:5">
      <c r="D83">
        <v>81</v>
      </c>
      <c r="E83">
        <v>5</v>
      </c>
    </row>
    <row r="84" spans="4:5">
      <c r="D84">
        <v>82</v>
      </c>
      <c r="E84">
        <v>5</v>
      </c>
    </row>
    <row r="85" spans="4:5">
      <c r="D85">
        <v>83</v>
      </c>
      <c r="E85">
        <v>5</v>
      </c>
    </row>
    <row r="86" spans="4:5">
      <c r="D86">
        <v>84</v>
      </c>
      <c r="E86">
        <v>5</v>
      </c>
    </row>
    <row r="87" spans="4:5">
      <c r="D87">
        <v>85</v>
      </c>
      <c r="E87">
        <v>5</v>
      </c>
    </row>
    <row r="88" spans="4:5">
      <c r="D88">
        <v>86</v>
      </c>
      <c r="E88">
        <v>5</v>
      </c>
    </row>
    <row r="89" spans="4:5">
      <c r="D89">
        <v>87</v>
      </c>
      <c r="E89">
        <v>5</v>
      </c>
    </row>
    <row r="90" spans="4:5">
      <c r="D90">
        <v>88</v>
      </c>
      <c r="E90">
        <v>5</v>
      </c>
    </row>
    <row r="91" spans="4:5">
      <c r="D91">
        <v>89</v>
      </c>
      <c r="E91">
        <v>5</v>
      </c>
    </row>
    <row r="92" spans="4:5">
      <c r="D92">
        <v>90</v>
      </c>
      <c r="E92">
        <v>5</v>
      </c>
    </row>
    <row r="93" spans="4:5">
      <c r="D93">
        <v>91</v>
      </c>
      <c r="E93">
        <v>5</v>
      </c>
    </row>
    <row r="94" spans="4:5">
      <c r="D94">
        <v>92</v>
      </c>
      <c r="E94">
        <v>5</v>
      </c>
    </row>
    <row r="95" spans="4:5">
      <c r="D95">
        <v>93</v>
      </c>
      <c r="E95">
        <v>5</v>
      </c>
    </row>
    <row r="96" spans="4:5">
      <c r="D96">
        <v>94</v>
      </c>
      <c r="E96">
        <v>5</v>
      </c>
    </row>
    <row r="97" spans="4:5">
      <c r="D97">
        <v>95</v>
      </c>
      <c r="E97">
        <v>5</v>
      </c>
    </row>
    <row r="98" spans="4:5">
      <c r="D98">
        <v>96</v>
      </c>
      <c r="E98">
        <v>5</v>
      </c>
    </row>
    <row r="99" spans="4:5">
      <c r="D99">
        <v>97</v>
      </c>
      <c r="E99">
        <v>5</v>
      </c>
    </row>
    <row r="100" spans="4:5">
      <c r="D100">
        <v>98</v>
      </c>
      <c r="E100">
        <v>5</v>
      </c>
    </row>
    <row r="101" spans="4:5">
      <c r="D101">
        <v>99</v>
      </c>
      <c r="E101">
        <v>5</v>
      </c>
    </row>
    <row r="102" spans="4:5">
      <c r="D102">
        <v>100</v>
      </c>
      <c r="E10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</vt:lpstr>
      <vt:lpstr>Отчет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2015-01-24T12:55:49Z</cp:lastPrinted>
  <dcterms:created xsi:type="dcterms:W3CDTF">2015-01-16T14:46:57Z</dcterms:created>
  <dcterms:modified xsi:type="dcterms:W3CDTF">2015-01-24T13:10:45Z</dcterms:modified>
</cp:coreProperties>
</file>