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8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35" windowWidth="21075" windowHeight="9780"/>
  </bookViews>
  <sheets>
    <sheet name="Ведомость" sheetId="2" r:id="rId1"/>
    <sheet name="Отчет" sheetId="1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G3" i="1"/>
  <c r="AC7" i="2"/>
  <c r="AC6"/>
  <c r="AG8"/>
  <c r="AG9"/>
  <c r="AG11"/>
  <c r="AG12"/>
  <c r="AG13"/>
  <c r="AG14"/>
  <c r="AG15"/>
  <c r="AG16"/>
  <c r="AG17"/>
  <c r="AG18"/>
  <c r="AG19"/>
  <c r="AG20"/>
  <c r="AG21"/>
  <c r="AG22"/>
  <c r="AG23"/>
  <c r="AG24"/>
  <c r="AG25"/>
  <c r="AG26"/>
  <c r="AG27"/>
  <c r="AG28"/>
  <c r="AG29"/>
  <c r="AG30"/>
  <c r="AG31"/>
  <c r="AG32"/>
  <c r="AG33"/>
  <c r="AG34"/>
  <c r="AG35"/>
  <c r="AG36"/>
  <c r="AG37"/>
  <c r="AG38"/>
  <c r="AG39"/>
  <c r="AG40"/>
  <c r="AG41"/>
  <c r="AG42"/>
  <c r="AG43"/>
  <c r="AF8"/>
  <c r="AF9"/>
  <c r="AF11"/>
  <c r="AF12"/>
  <c r="AF13"/>
  <c r="AF14"/>
  <c r="AF15"/>
  <c r="AF16"/>
  <c r="AF17"/>
  <c r="AF18"/>
  <c r="AF19"/>
  <c r="AF20"/>
  <c r="AF21"/>
  <c r="AF22"/>
  <c r="AF23"/>
  <c r="AF24"/>
  <c r="AF25"/>
  <c r="AF26"/>
  <c r="AF27"/>
  <c r="AF28"/>
  <c r="AF29"/>
  <c r="AF30"/>
  <c r="AF31"/>
  <c r="AF32"/>
  <c r="AF33"/>
  <c r="AF34"/>
  <c r="AF35"/>
  <c r="AF36"/>
  <c r="AF37"/>
  <c r="AF38"/>
  <c r="AF39"/>
  <c r="AF40"/>
  <c r="AF41"/>
  <c r="AF42"/>
  <c r="AF43"/>
  <c r="AC5"/>
  <c r="AC8"/>
  <c r="AC9"/>
  <c r="AC10"/>
  <c r="AC11"/>
  <c r="AC12"/>
  <c r="AC13"/>
  <c r="AC14"/>
  <c r="AC15"/>
  <c r="AC16"/>
  <c r="AC17"/>
  <c r="AC18"/>
  <c r="AC19"/>
  <c r="AC20"/>
  <c r="AC21"/>
  <c r="AC22"/>
  <c r="AC23"/>
  <c r="AC24"/>
  <c r="AC25"/>
  <c r="AC26"/>
  <c r="AC27"/>
  <c r="AC28"/>
  <c r="AC29"/>
  <c r="AC30"/>
  <c r="AC31"/>
  <c r="AC32"/>
  <c r="AC33"/>
  <c r="AC34"/>
  <c r="AC35"/>
  <c r="AC36"/>
  <c r="AC37"/>
  <c r="AC38"/>
  <c r="AC39"/>
  <c r="AC40"/>
  <c r="AC41"/>
  <c r="AC42"/>
  <c r="AC43"/>
  <c r="AC4"/>
  <c r="AF6" l="1"/>
  <c r="AG6" s="1"/>
  <c r="B3" i="1"/>
  <c r="AI9" i="2"/>
  <c r="AI10"/>
  <c r="AI11"/>
  <c r="AI12"/>
  <c r="AI13"/>
  <c r="AI14"/>
  <c r="AI15"/>
  <c r="AI16"/>
  <c r="AI17"/>
  <c r="AI18"/>
  <c r="AI19"/>
  <c r="AI20"/>
  <c r="AI21"/>
  <c r="AI22"/>
  <c r="AI23"/>
  <c r="AI24"/>
  <c r="AI25"/>
  <c r="AI26"/>
  <c r="AI27"/>
  <c r="AI28"/>
  <c r="AI29"/>
  <c r="AI30"/>
  <c r="AI31"/>
  <c r="AI32"/>
  <c r="AI33"/>
  <c r="AI34"/>
  <c r="AI35"/>
  <c r="AI36"/>
  <c r="AI37"/>
  <c r="AI38"/>
  <c r="AI39"/>
  <c r="AI40"/>
  <c r="AI41"/>
  <c r="AI42"/>
  <c r="AI43"/>
  <c r="W45"/>
  <c r="B44"/>
  <c r="AH9"/>
  <c r="AH10"/>
  <c r="AH11"/>
  <c r="AH12"/>
  <c r="AH13"/>
  <c r="AH14"/>
  <c r="AH15"/>
  <c r="AH16"/>
  <c r="AH17"/>
  <c r="AH18"/>
  <c r="AH19"/>
  <c r="AH20"/>
  <c r="AH21"/>
  <c r="AH22"/>
  <c r="AH23"/>
  <c r="AH24"/>
  <c r="AH25"/>
  <c r="AH26"/>
  <c r="AH27"/>
  <c r="AH28"/>
  <c r="AH29"/>
  <c r="AH30"/>
  <c r="AH31"/>
  <c r="AH32"/>
  <c r="AH33"/>
  <c r="AH34"/>
  <c r="AH35"/>
  <c r="AH36"/>
  <c r="AH37"/>
  <c r="AH38"/>
  <c r="AH39"/>
  <c r="AH40"/>
  <c r="AH41"/>
  <c r="AH42"/>
  <c r="AH43"/>
  <c r="AD9"/>
  <c r="AE9"/>
  <c r="AD10"/>
  <c r="AE10"/>
  <c r="AF10" s="1"/>
  <c r="AG10" s="1"/>
  <c r="AD11"/>
  <c r="AE11"/>
  <c r="AD12"/>
  <c r="AE12"/>
  <c r="AD13"/>
  <c r="AE13"/>
  <c r="AD14"/>
  <c r="AE14"/>
  <c r="AD15"/>
  <c r="AE15"/>
  <c r="AD16"/>
  <c r="AE16"/>
  <c r="AD17"/>
  <c r="AE17"/>
  <c r="AD18"/>
  <c r="AE18"/>
  <c r="AD19"/>
  <c r="AE19"/>
  <c r="AD20"/>
  <c r="AE20"/>
  <c r="AD21"/>
  <c r="AE21"/>
  <c r="AD22"/>
  <c r="AE22"/>
  <c r="AD23"/>
  <c r="AE23"/>
  <c r="AD24"/>
  <c r="AE24"/>
  <c r="AD25"/>
  <c r="AE25"/>
  <c r="AD26"/>
  <c r="AE26"/>
  <c r="AD27"/>
  <c r="AE27"/>
  <c r="AD28"/>
  <c r="AE28"/>
  <c r="AD29"/>
  <c r="AE29"/>
  <c r="AD30"/>
  <c r="AE30"/>
  <c r="AD31"/>
  <c r="AE31"/>
  <c r="AD32"/>
  <c r="AE32"/>
  <c r="AD33"/>
  <c r="AE33"/>
  <c r="AD34"/>
  <c r="AE34"/>
  <c r="AD35"/>
  <c r="AE35"/>
  <c r="AD36"/>
  <c r="AE36"/>
  <c r="AD37"/>
  <c r="AE37"/>
  <c r="AD38"/>
  <c r="AE38"/>
  <c r="AD39"/>
  <c r="AE39"/>
  <c r="AD40"/>
  <c r="AE40"/>
  <c r="AD41"/>
  <c r="AE41"/>
  <c r="AD42"/>
  <c r="AE42"/>
  <c r="AD43"/>
  <c r="AE43"/>
  <c r="AD5"/>
  <c r="AE5"/>
  <c r="AD6"/>
  <c r="AH6" s="1"/>
  <c r="AE6"/>
  <c r="AI7"/>
  <c r="AD7"/>
  <c r="AE7"/>
  <c r="AF7" s="1"/>
  <c r="AG7" s="1"/>
  <c r="AD8"/>
  <c r="AH8" s="1"/>
  <c r="AE8"/>
  <c r="AE4"/>
  <c r="AF4" s="1"/>
  <c r="AG4" s="1"/>
  <c r="AD4"/>
  <c r="AH4" s="1"/>
  <c r="X49"/>
  <c r="Y49"/>
  <c r="Z49"/>
  <c r="AA49"/>
  <c r="AB49"/>
  <c r="W49"/>
  <c r="X48"/>
  <c r="Y48"/>
  <c r="Z48"/>
  <c r="AA48"/>
  <c r="AB48"/>
  <c r="W48"/>
  <c r="X47"/>
  <c r="Y47"/>
  <c r="Z47"/>
  <c r="AA47"/>
  <c r="AB47"/>
  <c r="W47"/>
  <c r="X46"/>
  <c r="Y46"/>
  <c r="Z46"/>
  <c r="AA46"/>
  <c r="AB46"/>
  <c r="W46"/>
  <c r="X45"/>
  <c r="Y45"/>
  <c r="Z45"/>
  <c r="AA45"/>
  <c r="AB45"/>
  <c r="D46"/>
  <c r="E46"/>
  <c r="F46"/>
  <c r="G46"/>
  <c r="H46"/>
  <c r="I46"/>
  <c r="J46"/>
  <c r="I100" i="1" s="1"/>
  <c r="K46" i="2"/>
  <c r="L46"/>
  <c r="M46"/>
  <c r="N46"/>
  <c r="O46"/>
  <c r="P46"/>
  <c r="Q46"/>
  <c r="R46"/>
  <c r="S46"/>
  <c r="T46"/>
  <c r="U46"/>
  <c r="V46"/>
  <c r="D50"/>
  <c r="C36" i="1" s="1"/>
  <c r="E50" i="2"/>
  <c r="F50"/>
  <c r="G50"/>
  <c r="H50"/>
  <c r="I50"/>
  <c r="J50"/>
  <c r="K50"/>
  <c r="L50"/>
  <c r="K36" i="1" s="1"/>
  <c r="M50" i="2"/>
  <c r="N50"/>
  <c r="C41" i="1" s="1"/>
  <c r="O50" i="2"/>
  <c r="D41" i="1" s="1"/>
  <c r="P50" i="2"/>
  <c r="Q50"/>
  <c r="R50"/>
  <c r="S50"/>
  <c r="T50"/>
  <c r="U50"/>
  <c r="G160" i="1" s="1"/>
  <c r="V50" i="2"/>
  <c r="H160" i="1" s="1"/>
  <c r="W50" i="2"/>
  <c r="X50"/>
  <c r="Y50"/>
  <c r="Z50"/>
  <c r="AA50"/>
  <c r="AB50"/>
  <c r="I133" i="1" s="1"/>
  <c r="C50" i="2"/>
  <c r="C46"/>
  <c r="B34" i="1" s="1"/>
  <c r="D39" l="1"/>
  <c r="F39"/>
  <c r="E158"/>
  <c r="AH5" i="2"/>
  <c r="AF5"/>
  <c r="AG5" s="1"/>
  <c r="E39" i="1"/>
  <c r="J100"/>
  <c r="F131"/>
  <c r="K101"/>
  <c r="I128"/>
  <c r="E70"/>
  <c r="C45" i="2"/>
  <c r="B132" i="1" s="1"/>
  <c r="S45" i="2"/>
  <c r="E159" i="1" s="1"/>
  <c r="H39"/>
  <c r="AI4" i="2"/>
  <c r="B131" i="1"/>
  <c r="B41"/>
  <c r="B68"/>
  <c r="B70"/>
  <c r="C69"/>
  <c r="G66"/>
  <c r="G102"/>
  <c r="G39"/>
  <c r="C68"/>
  <c r="D158"/>
  <c r="C71"/>
  <c r="B160"/>
  <c r="J34"/>
  <c r="G70"/>
  <c r="E69"/>
  <c r="K99"/>
  <c r="I129"/>
  <c r="G68"/>
  <c r="B100"/>
  <c r="J101"/>
  <c r="G132"/>
  <c r="G34"/>
  <c r="D102"/>
  <c r="L101"/>
  <c r="E102"/>
  <c r="E133"/>
  <c r="H100"/>
  <c r="I34"/>
  <c r="K100"/>
  <c r="D69"/>
  <c r="G130"/>
  <c r="L102"/>
  <c r="C160"/>
  <c r="H36"/>
  <c r="I39"/>
  <c r="K34"/>
  <c r="C131"/>
  <c r="F69"/>
  <c r="L99"/>
  <c r="B36"/>
  <c r="C70"/>
  <c r="C133"/>
  <c r="H130"/>
  <c r="D133"/>
  <c r="G100"/>
  <c r="H129"/>
  <c r="H34"/>
  <c r="J99"/>
  <c r="G67"/>
  <c r="C158"/>
  <c r="J102"/>
  <c r="F70"/>
  <c r="G36"/>
  <c r="L100"/>
  <c r="G133"/>
  <c r="D160"/>
  <c r="I102"/>
  <c r="J39"/>
  <c r="B39"/>
  <c r="D131"/>
  <c r="G69"/>
  <c r="E68"/>
  <c r="C67"/>
  <c r="J41"/>
  <c r="B133"/>
  <c r="B158"/>
  <c r="D66"/>
  <c r="I130"/>
  <c r="H132"/>
  <c r="F133"/>
  <c r="H133"/>
  <c r="J36"/>
  <c r="K39"/>
  <c r="C39"/>
  <c r="E131"/>
  <c r="B69"/>
  <c r="F68"/>
  <c r="L98"/>
  <c r="K41"/>
  <c r="B71"/>
  <c r="C102"/>
  <c r="D71"/>
  <c r="I36"/>
  <c r="F71"/>
  <c r="AI5" i="2"/>
  <c r="C100" i="1"/>
  <c r="H131"/>
  <c r="T45" i="2"/>
  <c r="E41" i="1"/>
  <c r="G71"/>
  <c r="D70"/>
  <c r="AI6" i="2"/>
  <c r="F102" i="1"/>
  <c r="D100"/>
  <c r="L97"/>
  <c r="G131"/>
  <c r="I131"/>
  <c r="F158"/>
  <c r="M45" i="2"/>
  <c r="B40" i="1" s="1"/>
  <c r="F41"/>
  <c r="E100"/>
  <c r="C34"/>
  <c r="D36"/>
  <c r="D34"/>
  <c r="G41"/>
  <c r="AI8" i="2"/>
  <c r="H102" i="1"/>
  <c r="F100"/>
  <c r="K102"/>
  <c r="K98"/>
  <c r="I132"/>
  <c r="H158"/>
  <c r="G158"/>
  <c r="AH7" i="2"/>
  <c r="E36" i="1"/>
  <c r="E34"/>
  <c r="H41"/>
  <c r="D67"/>
  <c r="E160"/>
  <c r="E71"/>
  <c r="D68"/>
  <c r="U45" i="2"/>
  <c r="F67" i="1"/>
  <c r="F36"/>
  <c r="F34"/>
  <c r="I41"/>
  <c r="B102"/>
  <c r="F160"/>
  <c r="K45" i="2"/>
  <c r="J35" i="1" s="1"/>
  <c r="L45" i="2"/>
  <c r="K35" i="1" s="1"/>
  <c r="R45" i="2"/>
  <c r="J45"/>
  <c r="V45"/>
  <c r="O45"/>
  <c r="D40" i="1" s="1"/>
  <c r="G45" i="2"/>
  <c r="N45"/>
  <c r="C40" i="1" s="1"/>
  <c r="P45" i="2"/>
  <c r="H45"/>
  <c r="Q45"/>
  <c r="I45"/>
  <c r="D45"/>
  <c r="F45"/>
  <c r="E45"/>
  <c r="M9" i="1" l="1"/>
  <c r="F9"/>
  <c r="C9"/>
  <c r="E9"/>
  <c r="D9"/>
  <c r="B9"/>
  <c r="F76"/>
  <c r="I9"/>
  <c r="B35"/>
  <c r="B101"/>
  <c r="I76"/>
  <c r="M78"/>
  <c r="H40"/>
  <c r="I80"/>
  <c r="D80"/>
  <c r="C78"/>
  <c r="E78"/>
  <c r="K80"/>
  <c r="C82"/>
  <c r="L78"/>
  <c r="B80"/>
  <c r="C80"/>
  <c r="J80"/>
  <c r="G80"/>
  <c r="D78"/>
  <c r="M80"/>
  <c r="G78"/>
  <c r="F78"/>
  <c r="L80"/>
  <c r="K78"/>
  <c r="H76"/>
  <c r="E80"/>
  <c r="K76"/>
  <c r="G101"/>
  <c r="G35"/>
  <c r="H101"/>
  <c r="H35"/>
  <c r="I78"/>
  <c r="H78"/>
  <c r="C76"/>
  <c r="C132"/>
  <c r="C35"/>
  <c r="C101"/>
  <c r="H159"/>
  <c r="K40"/>
  <c r="I40"/>
  <c r="F159"/>
  <c r="L9"/>
  <c r="J76"/>
  <c r="G76"/>
  <c r="M76"/>
  <c r="L76"/>
  <c r="B82"/>
  <c r="B159"/>
  <c r="E40"/>
  <c r="C159"/>
  <c r="F40"/>
  <c r="D159"/>
  <c r="G40"/>
  <c r="I101"/>
  <c r="I35"/>
  <c r="E35"/>
  <c r="E101"/>
  <c r="E132"/>
  <c r="B76"/>
  <c r="D82"/>
  <c r="E76"/>
  <c r="D76"/>
  <c r="B78"/>
  <c r="J40"/>
  <c r="G159"/>
  <c r="D132"/>
  <c r="D35"/>
  <c r="D101"/>
  <c r="F35"/>
  <c r="F101"/>
  <c r="F132"/>
  <c r="K9"/>
  <c r="J9"/>
  <c r="H80"/>
  <c r="F80"/>
  <c r="J78"/>
  <c r="C28" l="1"/>
  <c r="C29"/>
  <c r="J28"/>
  <c r="J29"/>
  <c r="H11"/>
  <c r="I8" s="1"/>
  <c r="A11"/>
  <c r="B8" s="1"/>
  <c r="M8" l="1"/>
  <c r="K8"/>
  <c r="L8"/>
  <c r="J8"/>
  <c r="D8"/>
  <c r="F8"/>
  <c r="E8"/>
  <c r="C8"/>
</calcChain>
</file>

<file path=xl/sharedStrings.xml><?xml version="1.0" encoding="utf-8"?>
<sst xmlns="http://schemas.openxmlformats.org/spreadsheetml/2006/main" count="1023" uniqueCount="42">
  <si>
    <t>результаты работы</t>
  </si>
  <si>
    <t>"5"</t>
  </si>
  <si>
    <t>"4"</t>
  </si>
  <si>
    <t>"3"</t>
  </si>
  <si>
    <t>"2"</t>
  </si>
  <si>
    <t>нет оценки</t>
  </si>
  <si>
    <t>% уч-ся</t>
  </si>
  <si>
    <t/>
  </si>
  <si>
    <t>кол-во уч-ся</t>
  </si>
  <si>
    <t>результаты по геометрии</t>
  </si>
  <si>
    <t>Решаемость заданий Ч. 1</t>
  </si>
  <si>
    <t>№ задания</t>
  </si>
  <si>
    <t>верно</t>
  </si>
  <si>
    <t>неверно</t>
  </si>
  <si>
    <t>нет ответа</t>
  </si>
  <si>
    <t>Решаемость заданий Ч. 2</t>
  </si>
  <si>
    <t>4 балла</t>
  </si>
  <si>
    <t>-</t>
  </si>
  <si>
    <t>3 балла</t>
  </si>
  <si>
    <t>2 балла</t>
  </si>
  <si>
    <t>1 балл</t>
  </si>
  <si>
    <t>0 баллов</t>
  </si>
  <si>
    <t>Решаемость заданий модуля "алгебра"</t>
  </si>
  <si>
    <t>Решаемость заданий модуля "геометрия"</t>
  </si>
  <si>
    <t xml:space="preserve">Аналитический отчет о результатах тренировочной работы по математике в формате ОГЭ </t>
  </si>
  <si>
    <t xml:space="preserve">Класс __________________     </t>
  </si>
  <si>
    <t>Учитель</t>
  </si>
  <si>
    <t>Решаемость заданий модуля "реальная математика"</t>
  </si>
  <si>
    <t>Набранные баллы</t>
  </si>
  <si>
    <t>баллы</t>
  </si>
  <si>
    <t>Фамилия, имя обучающегося</t>
  </si>
  <si>
    <t>Алгебра</t>
  </si>
  <si>
    <t>Геометрия</t>
  </si>
  <si>
    <t>Реальная математика</t>
  </si>
  <si>
    <t>Ʃ</t>
  </si>
  <si>
    <t>ИТОГО            по I части</t>
  </si>
  <si>
    <t>Сводная ведомость результатов</t>
  </si>
  <si>
    <t xml:space="preserve">№ </t>
  </si>
  <si>
    <t>Класс</t>
  </si>
  <si>
    <t>Оценка</t>
  </si>
  <si>
    <t>Качество знаний</t>
  </si>
  <si>
    <t>Успеваемость</t>
  </si>
</sst>
</file>

<file path=xl/styles.xml><?xml version="1.0" encoding="utf-8"?>
<styleSheet xmlns="http://schemas.openxmlformats.org/spreadsheetml/2006/main">
  <numFmts count="1">
    <numFmt numFmtId="164" formatCode="0.0%"/>
  </numFmts>
  <fonts count="19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12"/>
      <color indexed="9"/>
      <name val="Arial"/>
      <family val="2"/>
      <charset val="204"/>
    </font>
    <font>
      <b/>
      <sz val="12"/>
      <color indexed="9"/>
      <name val="Arial"/>
      <family val="2"/>
      <charset val="204"/>
    </font>
    <font>
      <b/>
      <sz val="14"/>
      <color theme="1"/>
      <name val="Calibri"/>
      <family val="2"/>
      <charset val="204"/>
    </font>
    <font>
      <b/>
      <sz val="16"/>
      <color theme="1"/>
      <name val="Calibri"/>
      <family val="2"/>
      <charset val="204"/>
      <scheme val="minor"/>
    </font>
    <font>
      <sz val="11"/>
      <name val="Arial"/>
      <family val="2"/>
      <charset val="204"/>
    </font>
    <font>
      <sz val="11"/>
      <name val="Calibri"/>
      <family val="2"/>
      <charset val="204"/>
      <scheme val="minor"/>
    </font>
    <font>
      <sz val="12"/>
      <color theme="0"/>
      <name val="Arial"/>
      <family val="2"/>
      <charset val="204"/>
    </font>
    <font>
      <b/>
      <sz val="14"/>
      <color rgb="FFFF0000"/>
      <name val="Calibri"/>
      <family val="2"/>
      <charset val="204"/>
    </font>
    <font>
      <b/>
      <sz val="12"/>
      <color theme="1"/>
      <name val="Arial"/>
      <family val="2"/>
      <charset val="204"/>
    </font>
    <font>
      <b/>
      <sz val="12"/>
      <color rgb="FFFF0000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b/>
      <sz val="12"/>
      <color rgb="FFFFFF00"/>
      <name val="Calibri"/>
      <family val="2"/>
      <charset val="204"/>
      <scheme val="minor"/>
    </font>
    <font>
      <b/>
      <sz val="12"/>
      <color rgb="FFFF000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3">
    <xf numFmtId="0" fontId="0" fillId="0" borderId="0" xfId="0"/>
    <xf numFmtId="0" fontId="3" fillId="0" borderId="0" xfId="0" applyFont="1" applyProtection="1">
      <protection hidden="1"/>
    </xf>
    <xf numFmtId="0" fontId="4" fillId="0" borderId="3" xfId="0" applyFont="1" applyBorder="1" applyAlignment="1" applyProtection="1">
      <alignment horizontal="right"/>
      <protection hidden="1"/>
    </xf>
    <xf numFmtId="0" fontId="3" fillId="2" borderId="3" xfId="0" applyNumberFormat="1" applyFont="1" applyFill="1" applyBorder="1" applyAlignment="1" applyProtection="1">
      <alignment horizontal="center"/>
      <protection hidden="1"/>
    </xf>
    <xf numFmtId="9" fontId="3" fillId="3" borderId="3" xfId="0" applyNumberFormat="1" applyFont="1" applyFill="1" applyBorder="1" applyAlignment="1" applyProtection="1">
      <alignment horizontal="center"/>
      <protection hidden="1"/>
    </xf>
    <xf numFmtId="9" fontId="3" fillId="0" borderId="3" xfId="0" applyNumberFormat="1" applyFont="1" applyBorder="1" applyAlignment="1" applyProtection="1">
      <alignment horizontal="center"/>
      <protection hidden="1"/>
    </xf>
    <xf numFmtId="9" fontId="3" fillId="5" borderId="3" xfId="0" applyNumberFormat="1" applyFont="1" applyFill="1" applyBorder="1" applyAlignment="1" applyProtection="1">
      <alignment horizontal="center"/>
      <protection hidden="1"/>
    </xf>
    <xf numFmtId="9" fontId="3" fillId="0" borderId="3" xfId="0" applyNumberFormat="1" applyFont="1" applyFill="1" applyBorder="1" applyAlignment="1" applyProtection="1">
      <alignment horizontal="center"/>
      <protection hidden="1"/>
    </xf>
    <xf numFmtId="0" fontId="3" fillId="0" borderId="3" xfId="0" applyNumberFormat="1" applyFont="1" applyFill="1" applyBorder="1" applyAlignment="1" applyProtection="1">
      <alignment horizontal="center"/>
      <protection hidden="1"/>
    </xf>
    <xf numFmtId="0" fontId="3" fillId="2" borderId="3" xfId="0" applyFont="1" applyFill="1" applyBorder="1" applyProtection="1">
      <protection hidden="1"/>
    </xf>
    <xf numFmtId="0" fontId="4" fillId="2" borderId="3" xfId="0" applyFont="1" applyFill="1" applyBorder="1" applyAlignment="1" applyProtection="1">
      <alignment horizontal="right"/>
      <protection hidden="1"/>
    </xf>
    <xf numFmtId="0" fontId="4" fillId="2" borderId="3" xfId="0" applyFont="1" applyFill="1" applyBorder="1" applyAlignment="1" applyProtection="1">
      <alignment horizontal="center"/>
      <protection hidden="1"/>
    </xf>
    <xf numFmtId="0" fontId="3" fillId="2" borderId="3" xfId="0" applyFont="1" applyFill="1" applyBorder="1" applyAlignment="1" applyProtection="1">
      <alignment horizontal="right"/>
      <protection hidden="1"/>
    </xf>
    <xf numFmtId="0" fontId="3" fillId="2" borderId="4" xfId="0" applyFont="1" applyFill="1" applyBorder="1" applyAlignment="1" applyProtection="1">
      <alignment horizontal="right"/>
      <protection hidden="1"/>
    </xf>
    <xf numFmtId="0" fontId="4" fillId="2" borderId="6" xfId="0" applyFont="1" applyFill="1" applyBorder="1" applyAlignment="1" applyProtection="1">
      <alignment horizontal="center"/>
      <protection hidden="1"/>
    </xf>
    <xf numFmtId="0" fontId="3" fillId="0" borderId="0" xfId="0" applyFont="1" applyAlignment="1" applyProtection="1">
      <alignment vertical="center" wrapText="1"/>
      <protection hidden="1"/>
    </xf>
    <xf numFmtId="0" fontId="3" fillId="0" borderId="0" xfId="0" applyFont="1" applyBorder="1" applyAlignment="1" applyProtection="1">
      <alignment vertical="center" wrapText="1"/>
      <protection hidden="1"/>
    </xf>
    <xf numFmtId="0" fontId="3" fillId="0" borderId="0" xfId="0" applyFont="1" applyBorder="1" applyAlignment="1" applyProtection="1">
      <alignment horizontal="center" vertical="center" wrapText="1"/>
      <protection hidden="1"/>
    </xf>
    <xf numFmtId="0" fontId="4" fillId="0" borderId="0" xfId="0" applyFont="1" applyProtection="1">
      <protection hidden="1"/>
    </xf>
    <xf numFmtId="0" fontId="5" fillId="0" borderId="0" xfId="0" applyFont="1" applyBorder="1" applyProtection="1">
      <protection hidden="1"/>
    </xf>
    <xf numFmtId="0" fontId="5" fillId="0" borderId="0" xfId="0" applyFont="1" applyProtection="1">
      <protection hidden="1"/>
    </xf>
    <xf numFmtId="0" fontId="3" fillId="0" borderId="0" xfId="0" applyNumberFormat="1" applyFont="1" applyBorder="1" applyAlignment="1" applyProtection="1">
      <alignment horizontal="center"/>
      <protection hidden="1"/>
    </xf>
    <xf numFmtId="164" fontId="3" fillId="0" borderId="0" xfId="0" applyNumberFormat="1" applyFont="1" applyBorder="1" applyAlignment="1" applyProtection="1">
      <alignment horizontal="center"/>
      <protection hidden="1"/>
    </xf>
    <xf numFmtId="0" fontId="3" fillId="0" borderId="10" xfId="0" applyNumberFormat="1" applyFont="1" applyBorder="1" applyAlignment="1" applyProtection="1">
      <alignment horizontal="center"/>
      <protection hidden="1"/>
    </xf>
    <xf numFmtId="164" fontId="3" fillId="0" borderId="10" xfId="0" applyNumberFormat="1" applyFont="1" applyBorder="1" applyAlignment="1" applyProtection="1">
      <alignment horizontal="center"/>
      <protection hidden="1"/>
    </xf>
    <xf numFmtId="0" fontId="4" fillId="2" borderId="7" xfId="0" applyFont="1" applyFill="1" applyBorder="1" applyAlignment="1" applyProtection="1">
      <alignment horizontal="right" vertical="center" wrapText="1"/>
      <protection hidden="1"/>
    </xf>
    <xf numFmtId="0" fontId="4" fillId="2" borderId="8" xfId="0" applyFont="1" applyFill="1" applyBorder="1" applyAlignment="1" applyProtection="1">
      <alignment horizontal="right" vertical="center" wrapText="1"/>
      <protection hidden="1"/>
    </xf>
    <xf numFmtId="0" fontId="4" fillId="2" borderId="11" xfId="0" applyFont="1" applyFill="1" applyBorder="1" applyAlignment="1" applyProtection="1">
      <alignment horizontal="right" vertical="center" wrapText="1"/>
      <protection hidden="1"/>
    </xf>
    <xf numFmtId="0" fontId="3" fillId="2" borderId="6" xfId="0" applyNumberFormat="1" applyFont="1" applyFill="1" applyBorder="1" applyAlignment="1" applyProtection="1">
      <alignment horizontal="center"/>
      <protection hidden="1"/>
    </xf>
    <xf numFmtId="0" fontId="3" fillId="2" borderId="9" xfId="0" applyNumberFormat="1" applyFont="1" applyFill="1" applyBorder="1" applyAlignment="1" applyProtection="1">
      <alignment horizontal="center"/>
      <protection hidden="1"/>
    </xf>
    <xf numFmtId="0" fontId="3" fillId="2" borderId="11" xfId="0" applyNumberFormat="1" applyFont="1" applyFill="1" applyBorder="1" applyAlignment="1" applyProtection="1">
      <alignment horizontal="center"/>
      <protection hidden="1"/>
    </xf>
    <xf numFmtId="0" fontId="3" fillId="0" borderId="12" xfId="0" applyNumberFormat="1" applyFont="1" applyBorder="1" applyAlignment="1" applyProtection="1">
      <alignment horizontal="center"/>
      <protection hidden="1"/>
    </xf>
    <xf numFmtId="0" fontId="0" fillId="0" borderId="0" xfId="0" applyBorder="1"/>
    <xf numFmtId="9" fontId="3" fillId="0" borderId="7" xfId="0" applyNumberFormat="1" applyFont="1" applyBorder="1" applyAlignment="1" applyProtection="1">
      <alignment horizontal="center"/>
      <protection hidden="1"/>
    </xf>
    <xf numFmtId="0" fontId="6" fillId="0" borderId="14" xfId="0" applyFont="1" applyBorder="1" applyProtection="1">
      <protection hidden="1"/>
    </xf>
    <xf numFmtId="0" fontId="5" fillId="0" borderId="14" xfId="0" applyFont="1" applyBorder="1" applyProtection="1">
      <protection hidden="1"/>
    </xf>
    <xf numFmtId="0" fontId="0" fillId="0" borderId="0" xfId="0" applyAlignment="1">
      <alignment horizontal="center"/>
    </xf>
    <xf numFmtId="0" fontId="3" fillId="0" borderId="0" xfId="0" applyFont="1" applyBorder="1" applyProtection="1">
      <protection hidden="1"/>
    </xf>
    <xf numFmtId="0" fontId="3" fillId="0" borderId="5" xfId="0" applyFont="1" applyBorder="1" applyAlignment="1" applyProtection="1">
      <alignment horizontal="center"/>
      <protection hidden="1"/>
    </xf>
    <xf numFmtId="0" fontId="3" fillId="0" borderId="3" xfId="0" applyFont="1" applyBorder="1" applyAlignment="1" applyProtection="1">
      <alignment horizontal="center"/>
      <protection hidden="1"/>
    </xf>
    <xf numFmtId="0" fontId="3" fillId="0" borderId="0" xfId="0" applyFont="1" applyBorder="1" applyAlignment="1" applyProtection="1">
      <alignment horizontal="center"/>
      <protection hidden="1"/>
    </xf>
    <xf numFmtId="0" fontId="3" fillId="0" borderId="0" xfId="0" applyFont="1" applyAlignment="1" applyProtection="1">
      <alignment horizontal="center"/>
      <protection hidden="1"/>
    </xf>
    <xf numFmtId="0" fontId="11" fillId="0" borderId="0" xfId="0" applyFont="1" applyProtection="1">
      <protection hidden="1"/>
    </xf>
    <xf numFmtId="0" fontId="10" fillId="0" borderId="0" xfId="0" applyFont="1"/>
    <xf numFmtId="0" fontId="8" fillId="0" borderId="0" xfId="0" applyFont="1" applyBorder="1" applyAlignment="1"/>
    <xf numFmtId="0" fontId="3" fillId="7" borderId="37" xfId="0" applyFont="1" applyFill="1" applyBorder="1" applyAlignment="1" applyProtection="1">
      <alignment horizontal="center" vertical="center" wrapText="1"/>
      <protection hidden="1"/>
    </xf>
    <xf numFmtId="0" fontId="3" fillId="7" borderId="38" xfId="0" applyFont="1" applyFill="1" applyBorder="1" applyAlignment="1" applyProtection="1">
      <alignment horizontal="center" vertical="center" wrapText="1"/>
      <protection hidden="1"/>
    </xf>
    <xf numFmtId="0" fontId="3" fillId="7" borderId="39" xfId="0" applyFont="1" applyFill="1" applyBorder="1" applyAlignment="1" applyProtection="1">
      <alignment horizontal="center" vertical="center" wrapText="1"/>
      <protection hidden="1"/>
    </xf>
    <xf numFmtId="0" fontId="3" fillId="4" borderId="37" xfId="0" applyFont="1" applyFill="1" applyBorder="1" applyAlignment="1" applyProtection="1">
      <alignment horizontal="center" vertical="center" wrapText="1"/>
      <protection hidden="1"/>
    </xf>
    <xf numFmtId="0" fontId="3" fillId="4" borderId="38" xfId="0" applyFont="1" applyFill="1" applyBorder="1" applyAlignment="1" applyProtection="1">
      <alignment horizontal="center" vertical="center" wrapText="1"/>
      <protection hidden="1"/>
    </xf>
    <xf numFmtId="0" fontId="3" fillId="4" borderId="39" xfId="0" applyFont="1" applyFill="1" applyBorder="1" applyAlignment="1" applyProtection="1">
      <alignment horizontal="center" vertical="center" wrapText="1"/>
      <protection hidden="1"/>
    </xf>
    <xf numFmtId="0" fontId="3" fillId="3" borderId="37" xfId="0" applyFont="1" applyFill="1" applyBorder="1" applyAlignment="1" applyProtection="1">
      <alignment horizontal="center" vertical="center" wrapText="1"/>
      <protection hidden="1"/>
    </xf>
    <xf numFmtId="0" fontId="3" fillId="3" borderId="38" xfId="0" applyFont="1" applyFill="1" applyBorder="1" applyAlignment="1" applyProtection="1">
      <alignment horizontal="center" vertical="center" wrapText="1"/>
      <protection hidden="1"/>
    </xf>
    <xf numFmtId="0" fontId="3" fillId="3" borderId="40" xfId="0" applyFont="1" applyFill="1" applyBorder="1" applyAlignment="1" applyProtection="1">
      <alignment horizontal="center" vertical="center" wrapText="1"/>
      <protection hidden="1"/>
    </xf>
    <xf numFmtId="0" fontId="0" fillId="7" borderId="41" xfId="0" applyFill="1" applyBorder="1" applyAlignment="1">
      <alignment horizontal="center"/>
    </xf>
    <xf numFmtId="0" fontId="0" fillId="4" borderId="42" xfId="0" applyFill="1" applyBorder="1" applyAlignment="1">
      <alignment horizontal="center"/>
    </xf>
    <xf numFmtId="0" fontId="0" fillId="5" borderId="42" xfId="0" applyFill="1" applyBorder="1" applyAlignment="1">
      <alignment horizontal="center"/>
    </xf>
    <xf numFmtId="0" fontId="9" fillId="0" borderId="44" xfId="0" applyFont="1" applyBorder="1" applyAlignment="1" applyProtection="1">
      <alignment vertical="center"/>
      <protection hidden="1"/>
    </xf>
    <xf numFmtId="0" fontId="9" fillId="0" borderId="51" xfId="0" applyFont="1" applyBorder="1" applyAlignment="1" applyProtection="1">
      <alignment vertical="center"/>
      <protection hidden="1"/>
    </xf>
    <xf numFmtId="0" fontId="9" fillId="0" borderId="52" xfId="0" applyFont="1" applyBorder="1" applyAlignment="1" applyProtection="1">
      <alignment vertical="center"/>
      <protection hidden="1"/>
    </xf>
    <xf numFmtId="0" fontId="4" fillId="2" borderId="4" xfId="0" applyFont="1" applyFill="1" applyBorder="1" applyAlignment="1" applyProtection="1">
      <alignment horizontal="right" vertical="center" wrapText="1"/>
      <protection hidden="1"/>
    </xf>
    <xf numFmtId="0" fontId="4" fillId="0" borderId="0" xfId="0" applyNumberFormat="1" applyFont="1" applyAlignment="1" applyProtection="1">
      <alignment horizontal="center" vertical="center" wrapText="1"/>
      <protection hidden="1"/>
    </xf>
    <xf numFmtId="0" fontId="4" fillId="0" borderId="0" xfId="0" applyFont="1" applyAlignment="1" applyProtection="1">
      <alignment horizontal="center" vertical="center" wrapText="1"/>
      <protection hidden="1"/>
    </xf>
    <xf numFmtId="0" fontId="4" fillId="2" borderId="3" xfId="0" applyFont="1" applyFill="1" applyBorder="1" applyAlignment="1" applyProtection="1">
      <alignment horizontal="center" wrapText="1"/>
      <protection hidden="1"/>
    </xf>
    <xf numFmtId="9" fontId="3" fillId="0" borderId="7" xfId="0" applyNumberFormat="1" applyFont="1" applyBorder="1" applyAlignment="1" applyProtection="1">
      <alignment horizontal="center" vertical="center"/>
      <protection hidden="1"/>
    </xf>
    <xf numFmtId="0" fontId="7" fillId="8" borderId="34" xfId="0" applyFont="1" applyFill="1" applyBorder="1" applyAlignment="1">
      <alignment horizontal="center" vertical="center"/>
    </xf>
    <xf numFmtId="0" fontId="7" fillId="8" borderId="43" xfId="0" applyFont="1" applyFill="1" applyBorder="1" applyAlignment="1">
      <alignment horizontal="center" vertical="center"/>
    </xf>
    <xf numFmtId="0" fontId="12" fillId="0" borderId="23" xfId="0" applyFont="1" applyFill="1" applyBorder="1" applyAlignment="1">
      <alignment horizontal="center" vertical="center" textRotation="90"/>
    </xf>
    <xf numFmtId="0" fontId="12" fillId="0" borderId="26" xfId="0" applyFont="1" applyFill="1" applyBorder="1" applyAlignment="1">
      <alignment horizontal="center" vertical="center" textRotation="90"/>
    </xf>
    <xf numFmtId="0" fontId="3" fillId="0" borderId="27" xfId="0" applyFont="1" applyBorder="1" applyAlignment="1" applyProtection="1">
      <alignment horizontal="center" vertical="center" wrapText="1"/>
      <protection hidden="1"/>
    </xf>
    <xf numFmtId="0" fontId="3" fillId="0" borderId="35" xfId="0" applyFont="1" applyBorder="1" applyAlignment="1" applyProtection="1">
      <alignment horizontal="center" vertical="center" wrapText="1"/>
      <protection hidden="1"/>
    </xf>
    <xf numFmtId="0" fontId="1" fillId="0" borderId="31" xfId="0" applyFont="1" applyBorder="1" applyAlignment="1">
      <alignment horizontal="center" wrapText="1"/>
    </xf>
    <xf numFmtId="0" fontId="1" fillId="0" borderId="32" xfId="0" applyFont="1" applyBorder="1" applyAlignment="1">
      <alignment horizontal="center" wrapText="1"/>
    </xf>
    <xf numFmtId="0" fontId="1" fillId="0" borderId="33" xfId="0" applyFont="1" applyBorder="1" applyAlignment="1">
      <alignment horizontal="center" wrapText="1"/>
    </xf>
    <xf numFmtId="0" fontId="3" fillId="0" borderId="28" xfId="0" applyFont="1" applyBorder="1" applyAlignment="1" applyProtection="1">
      <alignment horizontal="center" vertical="center" wrapText="1"/>
      <protection hidden="1"/>
    </xf>
    <xf numFmtId="0" fontId="3" fillId="0" borderId="36" xfId="0" applyFont="1" applyBorder="1" applyAlignment="1" applyProtection="1">
      <alignment horizontal="center" vertical="center" wrapText="1"/>
      <protection hidden="1"/>
    </xf>
    <xf numFmtId="0" fontId="4" fillId="2" borderId="4" xfId="0" applyFont="1" applyFill="1" applyBorder="1" applyAlignment="1" applyProtection="1">
      <alignment horizontal="right" vertical="center" wrapText="1"/>
      <protection hidden="1"/>
    </xf>
    <xf numFmtId="0" fontId="0" fillId="2" borderId="6" xfId="0" applyFill="1" applyBorder="1" applyAlignment="1" applyProtection="1">
      <alignment horizontal="right" vertical="center" wrapText="1"/>
      <protection hidden="1"/>
    </xf>
    <xf numFmtId="0" fontId="4" fillId="2" borderId="1" xfId="0" applyFont="1" applyFill="1" applyBorder="1" applyAlignment="1" applyProtection="1">
      <alignment horizontal="center" wrapText="1"/>
      <protection hidden="1"/>
    </xf>
    <xf numFmtId="0" fontId="4" fillId="0" borderId="1" xfId="0" applyFont="1" applyBorder="1" applyAlignment="1" applyProtection="1">
      <alignment horizontal="center" vertical="center" wrapText="1"/>
      <protection hidden="1"/>
    </xf>
    <xf numFmtId="0" fontId="4" fillId="0" borderId="2" xfId="0" applyFont="1" applyBorder="1" applyAlignment="1" applyProtection="1">
      <alignment horizontal="center" vertical="center" wrapText="1"/>
      <protection hidden="1"/>
    </xf>
    <xf numFmtId="0" fontId="4" fillId="0" borderId="5" xfId="0" applyFont="1" applyBorder="1" applyAlignment="1" applyProtection="1">
      <alignment horizontal="center" vertical="center" wrapText="1"/>
      <protection hidden="1"/>
    </xf>
    <xf numFmtId="0" fontId="4" fillId="2" borderId="2" xfId="0" applyFont="1" applyFill="1" applyBorder="1" applyAlignment="1" applyProtection="1">
      <alignment horizontal="center" wrapText="1"/>
      <protection hidden="1"/>
    </xf>
    <xf numFmtId="0" fontId="4" fillId="2" borderId="5" xfId="0" applyFont="1" applyFill="1" applyBorder="1" applyAlignment="1" applyProtection="1">
      <alignment horizontal="center" wrapText="1"/>
      <protection hidden="1"/>
    </xf>
    <xf numFmtId="0" fontId="4" fillId="2" borderId="6" xfId="0" applyFont="1" applyFill="1" applyBorder="1" applyAlignment="1" applyProtection="1">
      <alignment horizontal="right" vertical="center" wrapText="1"/>
      <protection hidden="1"/>
    </xf>
    <xf numFmtId="0" fontId="4" fillId="2" borderId="3" xfId="0" applyFont="1" applyFill="1" applyBorder="1" applyAlignment="1" applyProtection="1">
      <alignment horizontal="right" vertical="center" wrapText="1"/>
      <protection hidden="1"/>
    </xf>
    <xf numFmtId="0" fontId="0" fillId="2" borderId="3" xfId="0" applyFill="1" applyBorder="1" applyAlignment="1" applyProtection="1">
      <alignment horizontal="right" vertical="center" wrapText="1"/>
      <protection hidden="1"/>
    </xf>
    <xf numFmtId="0" fontId="4" fillId="2" borderId="3" xfId="0" applyFont="1" applyFill="1" applyBorder="1" applyAlignment="1" applyProtection="1">
      <alignment horizontal="center" wrapText="1"/>
      <protection hidden="1"/>
    </xf>
    <xf numFmtId="0" fontId="4" fillId="0" borderId="0" xfId="0" applyNumberFormat="1" applyFont="1" applyAlignment="1" applyProtection="1">
      <alignment horizontal="center" vertical="center" wrapText="1"/>
      <protection hidden="1"/>
    </xf>
    <xf numFmtId="0" fontId="3" fillId="0" borderId="1" xfId="0" applyFont="1" applyBorder="1" applyAlignment="1" applyProtection="1">
      <alignment horizontal="center" vertical="center" wrapText="1"/>
      <protection hidden="1"/>
    </xf>
    <xf numFmtId="0" fontId="3" fillId="0" borderId="5" xfId="0" applyFont="1" applyBorder="1" applyAlignment="1" applyProtection="1">
      <alignment horizontal="center" vertical="center" wrapText="1"/>
      <protection hidden="1"/>
    </xf>
    <xf numFmtId="0" fontId="4" fillId="0" borderId="0" xfId="0" applyFont="1" applyAlignment="1" applyProtection="1">
      <alignment horizontal="center" vertical="center" wrapText="1"/>
      <protection hidden="1"/>
    </xf>
    <xf numFmtId="0" fontId="3" fillId="0" borderId="2" xfId="0" applyFont="1" applyBorder="1" applyAlignment="1" applyProtection="1">
      <alignment horizontal="center" vertical="center" wrapText="1"/>
      <protection hidden="1"/>
    </xf>
    <xf numFmtId="0" fontId="18" fillId="7" borderId="29" xfId="0" applyFont="1" applyFill="1" applyBorder="1" applyAlignment="1">
      <alignment horizontal="center" vertical="center"/>
    </xf>
    <xf numFmtId="0" fontId="18" fillId="7" borderId="22" xfId="0" applyFont="1" applyFill="1" applyBorder="1" applyAlignment="1">
      <alignment horizontal="center" vertical="center"/>
    </xf>
    <xf numFmtId="0" fontId="18" fillId="7" borderId="30" xfId="0" applyFont="1" applyFill="1" applyBorder="1" applyAlignment="1">
      <alignment horizontal="center" vertical="center"/>
    </xf>
    <xf numFmtId="0" fontId="18" fillId="4" borderId="29" xfId="0" applyFont="1" applyFill="1" applyBorder="1" applyAlignment="1">
      <alignment horizontal="center" vertical="center"/>
    </xf>
    <xf numFmtId="0" fontId="18" fillId="4" borderId="22" xfId="0" applyFont="1" applyFill="1" applyBorder="1" applyAlignment="1">
      <alignment horizontal="center" vertical="center"/>
    </xf>
    <xf numFmtId="0" fontId="18" fillId="4" borderId="30" xfId="0" applyFont="1" applyFill="1" applyBorder="1" applyAlignment="1">
      <alignment horizontal="center" vertical="center"/>
    </xf>
    <xf numFmtId="0" fontId="18" fillId="3" borderId="29" xfId="0" applyFont="1" applyFill="1" applyBorder="1" applyAlignment="1">
      <alignment horizontal="center" vertical="center"/>
    </xf>
    <xf numFmtId="0" fontId="18" fillId="3" borderId="22" xfId="0" applyFont="1" applyFill="1" applyBorder="1" applyAlignment="1">
      <alignment horizontal="center" vertical="center"/>
    </xf>
    <xf numFmtId="0" fontId="9" fillId="0" borderId="45" xfId="0" applyFont="1" applyBorder="1" applyAlignment="1" applyProtection="1">
      <alignment vertical="center" wrapText="1"/>
      <protection locked="0"/>
    </xf>
    <xf numFmtId="0" fontId="9" fillId="0" borderId="46" xfId="0" applyFont="1" applyFill="1" applyBorder="1" applyAlignment="1" applyProtection="1">
      <alignment horizontal="center"/>
      <protection locked="0"/>
    </xf>
    <xf numFmtId="0" fontId="9" fillId="0" borderId="47" xfId="0" applyFont="1" applyFill="1" applyBorder="1" applyAlignment="1" applyProtection="1">
      <alignment horizontal="center"/>
      <protection locked="0"/>
    </xf>
    <xf numFmtId="0" fontId="9" fillId="0" borderId="33" xfId="0" applyFont="1" applyFill="1" applyBorder="1" applyAlignment="1" applyProtection="1">
      <alignment horizontal="center"/>
      <protection locked="0"/>
    </xf>
    <xf numFmtId="0" fontId="9" fillId="6" borderId="46" xfId="0" applyFont="1" applyFill="1" applyBorder="1" applyAlignment="1" applyProtection="1">
      <alignment horizontal="center"/>
      <protection locked="0"/>
    </xf>
    <xf numFmtId="0" fontId="9" fillId="6" borderId="47" xfId="0" applyFont="1" applyFill="1" applyBorder="1" applyAlignment="1" applyProtection="1">
      <alignment horizontal="center"/>
      <protection locked="0"/>
    </xf>
    <xf numFmtId="0" fontId="9" fillId="6" borderId="48" xfId="0" applyFont="1" applyFill="1" applyBorder="1" applyAlignment="1" applyProtection="1">
      <alignment horizontal="center"/>
      <protection locked="0"/>
    </xf>
    <xf numFmtId="0" fontId="9" fillId="0" borderId="17" xfId="0" applyFont="1" applyBorder="1" applyAlignment="1" applyProtection="1">
      <alignment vertical="center" wrapText="1"/>
      <protection locked="0"/>
    </xf>
    <xf numFmtId="0" fontId="9" fillId="0" borderId="19" xfId="0" applyFont="1" applyFill="1" applyBorder="1" applyAlignment="1" applyProtection="1">
      <alignment horizontal="center"/>
      <protection locked="0"/>
    </xf>
    <xf numFmtId="0" fontId="9" fillId="0" borderId="3" xfId="0" applyFont="1" applyFill="1" applyBorder="1" applyAlignment="1" applyProtection="1">
      <alignment horizontal="center"/>
      <protection locked="0"/>
    </xf>
    <xf numFmtId="0" fontId="9" fillId="0" borderId="21" xfId="0" applyFont="1" applyFill="1" applyBorder="1" applyAlignment="1" applyProtection="1">
      <alignment horizontal="center"/>
      <protection locked="0"/>
    </xf>
    <xf numFmtId="0" fontId="9" fillId="0" borderId="4" xfId="0" applyFont="1" applyFill="1" applyBorder="1" applyAlignment="1" applyProtection="1">
      <alignment horizontal="center"/>
      <protection locked="0"/>
    </xf>
    <xf numFmtId="0" fontId="9" fillId="6" borderId="19" xfId="0" applyFont="1" applyFill="1" applyBorder="1" applyAlignment="1" applyProtection="1">
      <alignment horizontal="center"/>
      <protection locked="0"/>
    </xf>
    <xf numFmtId="0" fontId="9" fillId="6" borderId="3" xfId="0" applyFont="1" applyFill="1" applyBorder="1" applyAlignment="1" applyProtection="1">
      <alignment horizontal="center"/>
      <protection locked="0"/>
    </xf>
    <xf numFmtId="0" fontId="9" fillId="6" borderId="20" xfId="0" applyFont="1" applyFill="1" applyBorder="1" applyAlignment="1" applyProtection="1">
      <alignment horizontal="center"/>
      <protection locked="0"/>
    </xf>
    <xf numFmtId="0" fontId="9" fillId="0" borderId="5" xfId="0" applyFont="1" applyFill="1" applyBorder="1" applyAlignment="1" applyProtection="1">
      <alignment horizontal="center"/>
      <protection locked="0"/>
    </xf>
    <xf numFmtId="0" fontId="9" fillId="0" borderId="20" xfId="0" applyFont="1" applyFill="1" applyBorder="1" applyAlignment="1" applyProtection="1">
      <alignment horizontal="center"/>
      <protection locked="0"/>
    </xf>
    <xf numFmtId="0" fontId="9" fillId="0" borderId="53" xfId="0" applyFont="1" applyBorder="1" applyAlignment="1" applyProtection="1">
      <alignment vertical="center" wrapText="1"/>
      <protection locked="0"/>
    </xf>
    <xf numFmtId="0" fontId="9" fillId="0" borderId="41" xfId="0" applyFont="1" applyFill="1" applyBorder="1" applyAlignment="1" applyProtection="1">
      <alignment horizontal="center"/>
      <protection locked="0"/>
    </xf>
    <xf numFmtId="0" fontId="9" fillId="0" borderId="42" xfId="0" applyFont="1" applyFill="1" applyBorder="1" applyAlignment="1" applyProtection="1">
      <alignment horizontal="center"/>
      <protection locked="0"/>
    </xf>
    <xf numFmtId="0" fontId="9" fillId="0" borderId="54" xfId="0" applyFont="1" applyFill="1" applyBorder="1" applyAlignment="1" applyProtection="1">
      <alignment horizontal="center"/>
      <protection locked="0"/>
    </xf>
    <xf numFmtId="0" fontId="9" fillId="6" borderId="41" xfId="0" applyFont="1" applyFill="1" applyBorder="1" applyAlignment="1" applyProtection="1">
      <alignment horizontal="center"/>
      <protection locked="0"/>
    </xf>
    <xf numFmtId="0" fontId="9" fillId="6" borderId="42" xfId="0" applyFont="1" applyFill="1" applyBorder="1" applyAlignment="1" applyProtection="1">
      <alignment horizontal="center"/>
      <protection locked="0"/>
    </xf>
    <xf numFmtId="0" fontId="9" fillId="6" borderId="54" xfId="0" applyFont="1" applyFill="1" applyBorder="1" applyAlignment="1" applyProtection="1">
      <alignment horizontal="center"/>
      <protection locked="0"/>
    </xf>
    <xf numFmtId="0" fontId="8" fillId="9" borderId="15" xfId="0" applyFont="1" applyFill="1" applyBorder="1" applyAlignment="1" applyProtection="1">
      <alignment horizontal="center"/>
      <protection locked="0"/>
    </xf>
    <xf numFmtId="0" fontId="8" fillId="9" borderId="13" xfId="0" applyFont="1" applyFill="1" applyBorder="1" applyAlignment="1" applyProtection="1">
      <alignment horizontal="center"/>
      <protection locked="0"/>
    </xf>
    <xf numFmtId="0" fontId="8" fillId="9" borderId="16" xfId="0" applyFont="1" applyFill="1" applyBorder="1" applyAlignment="1" applyProtection="1">
      <alignment horizontal="center"/>
      <protection locked="0"/>
    </xf>
    <xf numFmtId="0" fontId="8" fillId="9" borderId="56" xfId="0" applyFont="1" applyFill="1" applyBorder="1" applyAlignment="1" applyProtection="1">
      <alignment horizontal="center"/>
      <protection locked="0"/>
    </xf>
    <xf numFmtId="0" fontId="8" fillId="9" borderId="22" xfId="0" applyFont="1" applyFill="1" applyBorder="1" applyAlignment="1" applyProtection="1">
      <alignment horizontal="center"/>
      <protection locked="0"/>
    </xf>
    <xf numFmtId="0" fontId="8" fillId="9" borderId="57" xfId="0" applyFont="1" applyFill="1" applyBorder="1" applyAlignment="1" applyProtection="1">
      <alignment horizontal="center"/>
      <protection locked="0"/>
    </xf>
    <xf numFmtId="0" fontId="15" fillId="0" borderId="46" xfId="0" applyFont="1" applyBorder="1" applyAlignment="1" applyProtection="1">
      <alignment horizontal="center"/>
      <protection hidden="1"/>
    </xf>
    <xf numFmtId="0" fontId="15" fillId="0" borderId="47" xfId="0" applyFont="1" applyBorder="1" applyAlignment="1" applyProtection="1">
      <alignment horizontal="center"/>
      <protection hidden="1"/>
    </xf>
    <xf numFmtId="0" fontId="16" fillId="8" borderId="49" xfId="0" applyFont="1" applyFill="1" applyBorder="1" applyAlignment="1" applyProtection="1">
      <alignment horizontal="center"/>
      <protection hidden="1"/>
    </xf>
    <xf numFmtId="0" fontId="17" fillId="0" borderId="50" xfId="0" applyFont="1" applyFill="1" applyBorder="1" applyAlignment="1" applyProtection="1">
      <alignment horizontal="center"/>
      <protection hidden="1"/>
    </xf>
    <xf numFmtId="0" fontId="2" fillId="0" borderId="0" xfId="0" applyFont="1" applyAlignment="1" applyProtection="1">
      <alignment horizontal="center"/>
      <protection hidden="1"/>
    </xf>
    <xf numFmtId="0" fontId="15" fillId="0" borderId="18" xfId="0" applyFont="1" applyBorder="1" applyAlignment="1" applyProtection="1">
      <alignment horizontal="center"/>
      <protection hidden="1"/>
    </xf>
    <xf numFmtId="0" fontId="15" fillId="0" borderId="3" xfId="0" applyFont="1" applyBorder="1" applyAlignment="1" applyProtection="1">
      <alignment horizontal="center"/>
      <protection hidden="1"/>
    </xf>
    <xf numFmtId="0" fontId="16" fillId="8" borderId="9" xfId="0" applyFont="1" applyFill="1" applyBorder="1" applyAlignment="1" applyProtection="1">
      <alignment horizontal="center"/>
      <protection hidden="1"/>
    </xf>
    <xf numFmtId="0" fontId="17" fillId="0" borderId="24" xfId="0" applyFont="1" applyFill="1" applyBorder="1" applyAlignment="1" applyProtection="1">
      <alignment horizontal="center"/>
      <protection hidden="1"/>
    </xf>
    <xf numFmtId="0" fontId="15" fillId="0" borderId="55" xfId="0" applyFont="1" applyBorder="1" applyAlignment="1" applyProtection="1">
      <alignment horizontal="center"/>
      <protection hidden="1"/>
    </xf>
    <xf numFmtId="0" fontId="15" fillId="0" borderId="42" xfId="0" applyFont="1" applyBorder="1" applyAlignment="1" applyProtection="1">
      <alignment horizontal="center"/>
      <protection hidden="1"/>
    </xf>
    <xf numFmtId="0" fontId="16" fillId="8" borderId="43" xfId="0" applyFont="1" applyFill="1" applyBorder="1" applyAlignment="1" applyProtection="1">
      <alignment horizontal="center"/>
      <protection hidden="1"/>
    </xf>
    <xf numFmtId="0" fontId="17" fillId="0" borderId="25" xfId="0" applyFont="1" applyFill="1" applyBorder="1" applyAlignment="1" applyProtection="1">
      <alignment horizontal="center"/>
      <protection hidden="1"/>
    </xf>
    <xf numFmtId="0" fontId="0" fillId="0" borderId="0" xfId="0" applyAlignment="1" applyProtection="1">
      <alignment vertical="center" wrapText="1"/>
      <protection hidden="1"/>
    </xf>
    <xf numFmtId="0" fontId="0" fillId="0" borderId="0" xfId="0" applyProtection="1">
      <protection hidden="1"/>
    </xf>
    <xf numFmtId="0" fontId="13" fillId="9" borderId="3" xfId="0" applyFont="1" applyFill="1" applyBorder="1" applyAlignment="1" applyProtection="1">
      <alignment horizontal="center"/>
      <protection hidden="1"/>
    </xf>
    <xf numFmtId="9" fontId="14" fillId="0" borderId="1" xfId="0" applyNumberFormat="1" applyFont="1" applyBorder="1" applyAlignment="1" applyProtection="1">
      <alignment horizontal="center"/>
      <protection hidden="1"/>
    </xf>
    <xf numFmtId="9" fontId="14" fillId="0" borderId="5" xfId="0" applyNumberFormat="1" applyFont="1" applyBorder="1" applyAlignment="1" applyProtection="1">
      <alignment horizontal="center"/>
      <protection hidden="1"/>
    </xf>
    <xf numFmtId="0" fontId="0" fillId="2" borderId="2" xfId="0" applyFill="1" applyBorder="1" applyAlignment="1" applyProtection="1">
      <alignment horizontal="center" wrapText="1"/>
      <protection hidden="1"/>
    </xf>
    <xf numFmtId="0" fontId="0" fillId="2" borderId="5" xfId="0" applyFill="1" applyBorder="1" applyAlignment="1" applyProtection="1">
      <alignment horizontal="center" wrapText="1"/>
      <protection hidden="1"/>
    </xf>
    <xf numFmtId="0" fontId="0" fillId="2" borderId="3" xfId="0" applyFill="1" applyBorder="1" applyAlignment="1" applyProtection="1">
      <alignment horizontal="center" wrapText="1"/>
      <protection hidden="1"/>
    </xf>
    <xf numFmtId="0" fontId="0" fillId="0" borderId="0" xfId="0" applyBorder="1" applyProtection="1">
      <protection hidden="1"/>
    </xf>
  </cellXfs>
  <cellStyles count="1">
    <cellStyle name="Обычный" xfId="0" builtinId="0"/>
  </cellStyles>
  <dxfs count="2">
    <dxf>
      <font>
        <condense val="0"/>
        <extend val="0"/>
        <color indexed="8"/>
      </font>
      <fill>
        <patternFill patternType="none">
          <bgColor indexed="65"/>
        </patternFill>
      </fill>
    </dxf>
    <dxf>
      <font>
        <condense val="0"/>
        <extend val="0"/>
        <color indexed="8"/>
      </font>
    </dxf>
  </dxfs>
  <tableStyles count="0" defaultTableStyle="TableStyleMedium9" defaultPivotStyle="PivotStyleLight16"/>
  <colors>
    <mruColors>
      <color rgb="FFFFFFCC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/>
            </a:pPr>
            <a:r>
              <a:rPr lang="ru-RU"/>
              <a:t>Результаты работы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Отчет!$A$8</c:f>
              <c:strCache>
                <c:ptCount val="1"/>
                <c:pt idx="0">
                  <c:v>% уч-ся</c:v>
                </c:pt>
              </c:strCache>
            </c:strRef>
          </c:tx>
          <c:cat>
            <c:strRef>
              <c:f>Отчет!$B$6:$F$7</c:f>
              <c:strCache>
                <c:ptCount val="5"/>
                <c:pt idx="0">
                  <c:v>"5"</c:v>
                </c:pt>
                <c:pt idx="1">
                  <c:v>"4"</c:v>
                </c:pt>
                <c:pt idx="2">
                  <c:v>"3"</c:v>
                </c:pt>
                <c:pt idx="3">
                  <c:v>"2"</c:v>
                </c:pt>
                <c:pt idx="4">
                  <c:v>нет оценки</c:v>
                </c:pt>
              </c:strCache>
            </c:strRef>
          </c:cat>
          <c:val>
            <c:numRef>
              <c:f>Отчет!$B$8:$F$8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hape val="box"/>
        <c:axId val="89891584"/>
        <c:axId val="89893120"/>
        <c:axId val="0"/>
      </c:bar3DChart>
      <c:catAx>
        <c:axId val="89891584"/>
        <c:scaling>
          <c:orientation val="minMax"/>
        </c:scaling>
        <c:axPos val="b"/>
        <c:tickLblPos val="nextTo"/>
        <c:crossAx val="89893120"/>
        <c:crosses val="autoZero"/>
        <c:auto val="1"/>
        <c:lblAlgn val="ctr"/>
        <c:lblOffset val="100"/>
      </c:catAx>
      <c:valAx>
        <c:axId val="89893120"/>
        <c:scaling>
          <c:orientation val="minMax"/>
        </c:scaling>
        <c:axPos val="l"/>
        <c:majorGridlines/>
        <c:numFmt formatCode="0%" sourceLinked="1"/>
        <c:tickLblPos val="nextTo"/>
        <c:crossAx val="89891584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/>
            </a:pPr>
            <a:r>
              <a:rPr lang="ru-RU"/>
              <a:t>Результаты по геометрии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Отчет!$H$8</c:f>
              <c:strCache>
                <c:ptCount val="1"/>
                <c:pt idx="0">
                  <c:v>% уч-ся</c:v>
                </c:pt>
              </c:strCache>
            </c:strRef>
          </c:tx>
          <c:cat>
            <c:strRef>
              <c:f>Отчет!$B$6:$F$7</c:f>
              <c:strCache>
                <c:ptCount val="5"/>
                <c:pt idx="0">
                  <c:v>"5"</c:v>
                </c:pt>
                <c:pt idx="1">
                  <c:v>"4"</c:v>
                </c:pt>
                <c:pt idx="2">
                  <c:v>"3"</c:v>
                </c:pt>
                <c:pt idx="3">
                  <c:v>"2"</c:v>
                </c:pt>
                <c:pt idx="4">
                  <c:v>нет оценки</c:v>
                </c:pt>
              </c:strCache>
            </c:strRef>
          </c:cat>
          <c:val>
            <c:numRef>
              <c:f>Отчет!$I$8:$M$8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hape val="box"/>
        <c:axId val="89913984"/>
        <c:axId val="92606848"/>
        <c:axId val="0"/>
      </c:bar3DChart>
      <c:catAx>
        <c:axId val="89913984"/>
        <c:scaling>
          <c:orientation val="minMax"/>
        </c:scaling>
        <c:axPos val="b"/>
        <c:tickLblPos val="nextTo"/>
        <c:crossAx val="92606848"/>
        <c:crosses val="autoZero"/>
        <c:auto val="1"/>
        <c:lblAlgn val="ctr"/>
        <c:lblOffset val="100"/>
      </c:catAx>
      <c:valAx>
        <c:axId val="92606848"/>
        <c:scaling>
          <c:orientation val="minMax"/>
        </c:scaling>
        <c:axPos val="l"/>
        <c:majorGridlines/>
        <c:numFmt formatCode="0%" sourceLinked="1"/>
        <c:tickLblPos val="nextTo"/>
        <c:crossAx val="89913984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/>
            </a:pPr>
            <a:r>
              <a:rPr lang="ru-RU"/>
              <a:t>Решаемость заданий Ч. 1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Отчет!$A$36</c:f>
              <c:strCache>
                <c:ptCount val="1"/>
                <c:pt idx="0">
                  <c:v>нет ответа</c:v>
                </c:pt>
              </c:strCache>
            </c:strRef>
          </c:tx>
          <c:cat>
            <c:numRef>
              <c:f>(Отчет!$B$33:$K$33,Отчет!$B$38:$K$38)</c:f>
              <c:numCache>
                <c:formatCode>General</c:formatCode>
                <c:ptCount val="2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</c:numCache>
            </c:numRef>
          </c:cat>
          <c:val>
            <c:numRef>
              <c:f>(Отчет!$B$36:$K$36,Отчет!$B$41:$K$41)</c:f>
              <c:numCache>
                <c:formatCode>0%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1"/>
          <c:order val="1"/>
          <c:tx>
            <c:strRef>
              <c:f>Отчет!$A$35</c:f>
              <c:strCache>
                <c:ptCount val="1"/>
                <c:pt idx="0">
                  <c:v>неверно</c:v>
                </c:pt>
              </c:strCache>
            </c:strRef>
          </c:tx>
          <c:cat>
            <c:numRef>
              <c:f>(Отчет!$B$33:$K$33,Отчет!$B$38:$K$38)</c:f>
              <c:numCache>
                <c:formatCode>General</c:formatCode>
                <c:ptCount val="2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</c:numCache>
            </c:numRef>
          </c:cat>
          <c:val>
            <c:numRef>
              <c:f>(Отчет!$B$35:$K$35,Отчет!$B$40:$K$40)</c:f>
              <c:numCache>
                <c:formatCode>0%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2"/>
          <c:order val="2"/>
          <c:tx>
            <c:strRef>
              <c:f>Отчет!$A$34</c:f>
              <c:strCache>
                <c:ptCount val="1"/>
                <c:pt idx="0">
                  <c:v>верно</c:v>
                </c:pt>
              </c:strCache>
            </c:strRef>
          </c:tx>
          <c:cat>
            <c:numRef>
              <c:f>(Отчет!$B$33:$K$33,Отчет!$B$38:$K$38)</c:f>
              <c:numCache>
                <c:formatCode>General</c:formatCode>
                <c:ptCount val="2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</c:numCache>
            </c:numRef>
          </c:cat>
          <c:val>
            <c:numRef>
              <c:f>(Отчет!$B$34:$K$34,Отчет!$B$39:$K$39)</c:f>
              <c:numCache>
                <c:formatCode>0%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hape val="box"/>
        <c:axId val="92657536"/>
        <c:axId val="90116096"/>
        <c:axId val="0"/>
      </c:bar3DChart>
      <c:catAx>
        <c:axId val="9265753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ru-RU"/>
                  <a:t>№ задания</a:t>
                </a:r>
              </a:p>
            </c:rich>
          </c:tx>
          <c:layout/>
        </c:title>
        <c:numFmt formatCode="General" sourceLinked="1"/>
        <c:tickLblPos val="nextTo"/>
        <c:crossAx val="90116096"/>
        <c:crosses val="autoZero"/>
        <c:auto val="1"/>
        <c:lblAlgn val="ctr"/>
        <c:lblOffset val="100"/>
      </c:catAx>
      <c:valAx>
        <c:axId val="90116096"/>
        <c:scaling>
          <c:orientation val="minMax"/>
        </c:scaling>
        <c:axPos val="l"/>
        <c:majorGridlines/>
        <c:numFmt formatCode="0%" sourceLinked="1"/>
        <c:tickLblPos val="nextTo"/>
        <c:crossAx val="92657536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/>
            </a:pPr>
            <a:r>
              <a:rPr lang="ru-RU"/>
              <a:t>Решаемость заданий Ч. 2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Отчет!$A$71</c:f>
              <c:strCache>
                <c:ptCount val="1"/>
                <c:pt idx="0">
                  <c:v>нет ответа</c:v>
                </c:pt>
              </c:strCache>
            </c:strRef>
          </c:tx>
          <c:cat>
            <c:numRef>
              <c:f>Отчет!$B$65:$G$65</c:f>
              <c:numCache>
                <c:formatCode>General</c:formatCode>
                <c:ptCount val="6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</c:numCache>
            </c:numRef>
          </c:cat>
          <c:val>
            <c:numRef>
              <c:f>Отчет!$B$71:$G$71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ser>
          <c:idx val="1"/>
          <c:order val="1"/>
          <c:tx>
            <c:strRef>
              <c:f>Отчет!$A$70</c:f>
              <c:strCache>
                <c:ptCount val="1"/>
                <c:pt idx="0">
                  <c:v>0 баллов</c:v>
                </c:pt>
              </c:strCache>
            </c:strRef>
          </c:tx>
          <c:cat>
            <c:numRef>
              <c:f>Отчет!$B$65:$G$65</c:f>
              <c:numCache>
                <c:formatCode>General</c:formatCode>
                <c:ptCount val="6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</c:numCache>
            </c:numRef>
          </c:cat>
          <c:val>
            <c:numRef>
              <c:f>Отчет!$B$70:$G$70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ser>
          <c:idx val="2"/>
          <c:order val="2"/>
          <c:tx>
            <c:strRef>
              <c:f>Отчет!$A$69</c:f>
              <c:strCache>
                <c:ptCount val="1"/>
                <c:pt idx="0">
                  <c:v>1 балл</c:v>
                </c:pt>
              </c:strCache>
            </c:strRef>
          </c:tx>
          <c:cat>
            <c:numRef>
              <c:f>Отчет!$B$65:$G$65</c:f>
              <c:numCache>
                <c:formatCode>General</c:formatCode>
                <c:ptCount val="6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</c:numCache>
            </c:numRef>
          </c:cat>
          <c:val>
            <c:numRef>
              <c:f>Отчет!$B$69:$G$69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ser>
          <c:idx val="3"/>
          <c:order val="3"/>
          <c:tx>
            <c:strRef>
              <c:f>Отчет!$A$68</c:f>
              <c:strCache>
                <c:ptCount val="1"/>
                <c:pt idx="0">
                  <c:v>2 балла</c:v>
                </c:pt>
              </c:strCache>
            </c:strRef>
          </c:tx>
          <c:cat>
            <c:numRef>
              <c:f>Отчет!$B$65:$G$65</c:f>
              <c:numCache>
                <c:formatCode>General</c:formatCode>
                <c:ptCount val="6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</c:numCache>
            </c:numRef>
          </c:cat>
          <c:val>
            <c:numRef>
              <c:f>Отчет!$B$68:$G$68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ser>
          <c:idx val="4"/>
          <c:order val="4"/>
          <c:tx>
            <c:strRef>
              <c:f>Отчет!$A$67</c:f>
              <c:strCache>
                <c:ptCount val="1"/>
                <c:pt idx="0">
                  <c:v>3 балла</c:v>
                </c:pt>
              </c:strCache>
            </c:strRef>
          </c:tx>
          <c:cat>
            <c:numRef>
              <c:f>Отчет!$B$65:$G$65</c:f>
              <c:numCache>
                <c:formatCode>General</c:formatCode>
                <c:ptCount val="6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</c:numCache>
            </c:numRef>
          </c:cat>
          <c:val>
            <c:numRef>
              <c:f>Отчет!$B$67:$G$67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ser>
          <c:idx val="5"/>
          <c:order val="5"/>
          <c:tx>
            <c:strRef>
              <c:f>Отчет!$A$66</c:f>
              <c:strCache>
                <c:ptCount val="1"/>
                <c:pt idx="0">
                  <c:v>4 балла</c:v>
                </c:pt>
              </c:strCache>
            </c:strRef>
          </c:tx>
          <c:cat>
            <c:numRef>
              <c:f>Отчет!$B$65:$G$65</c:f>
              <c:numCache>
                <c:formatCode>General</c:formatCode>
                <c:ptCount val="6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</c:numCache>
            </c:numRef>
          </c:cat>
          <c:val>
            <c:numRef>
              <c:f>Отчет!$B$66:$G$66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shape val="box"/>
        <c:axId val="90152960"/>
        <c:axId val="90154496"/>
        <c:axId val="0"/>
      </c:bar3DChart>
      <c:catAx>
        <c:axId val="90152960"/>
        <c:scaling>
          <c:orientation val="minMax"/>
        </c:scaling>
        <c:axPos val="b"/>
        <c:numFmt formatCode="General" sourceLinked="1"/>
        <c:tickLblPos val="nextTo"/>
        <c:crossAx val="90154496"/>
        <c:crosses val="autoZero"/>
        <c:auto val="1"/>
        <c:lblAlgn val="ctr"/>
        <c:lblOffset val="100"/>
      </c:catAx>
      <c:valAx>
        <c:axId val="90154496"/>
        <c:scaling>
          <c:orientation val="minMax"/>
        </c:scaling>
        <c:axPos val="l"/>
        <c:majorGridlines/>
        <c:numFmt formatCode="0%" sourceLinked="1"/>
        <c:tickLblPos val="nextTo"/>
        <c:crossAx val="90152960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/>
            </a:pPr>
            <a:r>
              <a:rPr lang="ru-RU"/>
              <a:t>Решаемость заданий модуля "алгебра"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Отчет!$A$102</c:f>
              <c:strCache>
                <c:ptCount val="1"/>
                <c:pt idx="0">
                  <c:v>нет ответа</c:v>
                </c:pt>
              </c:strCache>
            </c:strRef>
          </c:tx>
          <c:cat>
            <c:numRef>
              <c:f>Отчет!$B$96:$L$96</c:f>
              <c:numCache>
                <c:formatCode>General</c:formatCode>
                <c:ptCount val="1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</c:numCache>
            </c:numRef>
          </c:cat>
          <c:val>
            <c:numRef>
              <c:f>Отчет!$B$102:$L$102</c:f>
              <c:numCache>
                <c:formatCode>0%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</c:ser>
        <c:ser>
          <c:idx val="1"/>
          <c:order val="1"/>
          <c:tx>
            <c:strRef>
              <c:f>Отчет!$A$101</c:f>
              <c:strCache>
                <c:ptCount val="1"/>
                <c:pt idx="0">
                  <c:v>0 баллов</c:v>
                </c:pt>
              </c:strCache>
            </c:strRef>
          </c:tx>
          <c:cat>
            <c:numRef>
              <c:f>Отчет!$B$96:$L$96</c:f>
              <c:numCache>
                <c:formatCode>General</c:formatCode>
                <c:ptCount val="1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</c:numCache>
            </c:numRef>
          </c:cat>
          <c:val>
            <c:numRef>
              <c:f>Отчет!$B$101:$L$101</c:f>
              <c:numCache>
                <c:formatCode>0%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</c:ser>
        <c:ser>
          <c:idx val="2"/>
          <c:order val="2"/>
          <c:tx>
            <c:strRef>
              <c:f>Отчет!$A$100</c:f>
              <c:strCache>
                <c:ptCount val="1"/>
                <c:pt idx="0">
                  <c:v>1 балл</c:v>
                </c:pt>
              </c:strCache>
            </c:strRef>
          </c:tx>
          <c:cat>
            <c:numRef>
              <c:f>Отчет!$B$96:$L$96</c:f>
              <c:numCache>
                <c:formatCode>General</c:formatCode>
                <c:ptCount val="1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</c:numCache>
            </c:numRef>
          </c:cat>
          <c:val>
            <c:numRef>
              <c:f>Отчет!$B$100:$L$100</c:f>
              <c:numCache>
                <c:formatCode>0%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</c:ser>
        <c:ser>
          <c:idx val="3"/>
          <c:order val="3"/>
          <c:tx>
            <c:strRef>
              <c:f>Отчет!$A$99</c:f>
              <c:strCache>
                <c:ptCount val="1"/>
                <c:pt idx="0">
                  <c:v>2 балла</c:v>
                </c:pt>
              </c:strCache>
            </c:strRef>
          </c:tx>
          <c:cat>
            <c:numRef>
              <c:f>Отчет!$B$96:$L$96</c:f>
              <c:numCache>
                <c:formatCode>General</c:formatCode>
                <c:ptCount val="1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</c:numCache>
            </c:numRef>
          </c:cat>
          <c:val>
            <c:numRef>
              <c:f>Отчет!$B$99:$L$99</c:f>
              <c:numCache>
                <c:formatCode>0%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</c:ser>
        <c:ser>
          <c:idx val="4"/>
          <c:order val="4"/>
          <c:tx>
            <c:strRef>
              <c:f>Отчет!$A$98</c:f>
              <c:strCache>
                <c:ptCount val="1"/>
                <c:pt idx="0">
                  <c:v>3 балла</c:v>
                </c:pt>
              </c:strCache>
            </c:strRef>
          </c:tx>
          <c:cat>
            <c:numRef>
              <c:f>Отчет!$B$96:$L$96</c:f>
              <c:numCache>
                <c:formatCode>General</c:formatCode>
                <c:ptCount val="1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</c:numCache>
            </c:numRef>
          </c:cat>
          <c:val>
            <c:numRef>
              <c:f>Отчет!$B$98:$L$98</c:f>
              <c:numCache>
                <c:formatCode>0%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</c:ser>
        <c:ser>
          <c:idx val="5"/>
          <c:order val="5"/>
          <c:tx>
            <c:strRef>
              <c:f>Отчет!$A$97</c:f>
              <c:strCache>
                <c:ptCount val="1"/>
                <c:pt idx="0">
                  <c:v>4 балла</c:v>
                </c:pt>
              </c:strCache>
            </c:strRef>
          </c:tx>
          <c:cat>
            <c:numRef>
              <c:f>Отчет!$B$96:$L$96</c:f>
              <c:numCache>
                <c:formatCode>General</c:formatCode>
                <c:ptCount val="1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</c:numCache>
            </c:numRef>
          </c:cat>
          <c:val>
            <c:numRef>
              <c:f>Отчет!$B$97:$L$97</c:f>
              <c:numCache>
                <c:formatCode>0%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</c:ser>
        <c:shape val="box"/>
        <c:axId val="92567040"/>
        <c:axId val="92568576"/>
        <c:axId val="0"/>
      </c:bar3DChart>
      <c:catAx>
        <c:axId val="92567040"/>
        <c:scaling>
          <c:orientation val="minMax"/>
        </c:scaling>
        <c:axPos val="b"/>
        <c:numFmt formatCode="General" sourceLinked="1"/>
        <c:tickLblPos val="nextTo"/>
        <c:crossAx val="92568576"/>
        <c:crosses val="autoZero"/>
        <c:auto val="1"/>
        <c:lblAlgn val="ctr"/>
        <c:lblOffset val="100"/>
      </c:catAx>
      <c:valAx>
        <c:axId val="92568576"/>
        <c:scaling>
          <c:orientation val="minMax"/>
        </c:scaling>
        <c:axPos val="l"/>
        <c:majorGridlines/>
        <c:numFmt formatCode="0%" sourceLinked="1"/>
        <c:tickLblPos val="nextTo"/>
        <c:crossAx val="92567040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/>
            </a:pPr>
            <a:r>
              <a:rPr lang="ru-RU"/>
              <a:t>Решаемость заданий модуля "геометрия"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Отчет!$A$133</c:f>
              <c:strCache>
                <c:ptCount val="1"/>
                <c:pt idx="0">
                  <c:v>нет ответа</c:v>
                </c:pt>
              </c:strCache>
            </c:strRef>
          </c:tx>
          <c:cat>
            <c:numRef>
              <c:f>Отчет!$B$127:$I$127</c:f>
              <c:numCache>
                <c:formatCode>General</c:formatCode>
                <c:ptCount val="8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</c:numCache>
            </c:numRef>
          </c:cat>
          <c:val>
            <c:numRef>
              <c:f>Отчет!$B$133:$I$133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1"/>
          <c:order val="1"/>
          <c:tx>
            <c:strRef>
              <c:f>Отчет!$A$132</c:f>
              <c:strCache>
                <c:ptCount val="1"/>
                <c:pt idx="0">
                  <c:v>0 баллов</c:v>
                </c:pt>
              </c:strCache>
            </c:strRef>
          </c:tx>
          <c:cat>
            <c:numRef>
              <c:f>Отчет!$B$127:$I$127</c:f>
              <c:numCache>
                <c:formatCode>General</c:formatCode>
                <c:ptCount val="8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</c:numCache>
            </c:numRef>
          </c:cat>
          <c:val>
            <c:numRef>
              <c:f>Отчет!$B$132:$I$132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2"/>
          <c:order val="2"/>
          <c:tx>
            <c:strRef>
              <c:f>Отчет!$A$131</c:f>
              <c:strCache>
                <c:ptCount val="1"/>
                <c:pt idx="0">
                  <c:v>1 балл</c:v>
                </c:pt>
              </c:strCache>
            </c:strRef>
          </c:tx>
          <c:cat>
            <c:numRef>
              <c:f>Отчет!$B$127:$I$127</c:f>
              <c:numCache>
                <c:formatCode>General</c:formatCode>
                <c:ptCount val="8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</c:numCache>
            </c:numRef>
          </c:cat>
          <c:val>
            <c:numRef>
              <c:f>Отчет!$B$131:$I$131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3"/>
          <c:order val="3"/>
          <c:tx>
            <c:strRef>
              <c:f>Отчет!$A$130</c:f>
              <c:strCache>
                <c:ptCount val="1"/>
                <c:pt idx="0">
                  <c:v>2 балла</c:v>
                </c:pt>
              </c:strCache>
            </c:strRef>
          </c:tx>
          <c:cat>
            <c:numRef>
              <c:f>Отчет!$B$127:$I$127</c:f>
              <c:numCache>
                <c:formatCode>General</c:formatCode>
                <c:ptCount val="8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</c:numCache>
            </c:numRef>
          </c:cat>
          <c:val>
            <c:numRef>
              <c:f>Отчет!$B$130:$I$130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4"/>
          <c:order val="4"/>
          <c:tx>
            <c:strRef>
              <c:f>Отчет!$A$129</c:f>
              <c:strCache>
                <c:ptCount val="1"/>
                <c:pt idx="0">
                  <c:v>3 балла</c:v>
                </c:pt>
              </c:strCache>
            </c:strRef>
          </c:tx>
          <c:cat>
            <c:numRef>
              <c:f>Отчет!$B$127:$I$127</c:f>
              <c:numCache>
                <c:formatCode>General</c:formatCode>
                <c:ptCount val="8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</c:numCache>
            </c:numRef>
          </c:cat>
          <c:val>
            <c:numRef>
              <c:f>Отчет!$B$129:$I$129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5"/>
          <c:order val="5"/>
          <c:tx>
            <c:strRef>
              <c:f>Отчет!$A$128</c:f>
              <c:strCache>
                <c:ptCount val="1"/>
                <c:pt idx="0">
                  <c:v>4 балла</c:v>
                </c:pt>
              </c:strCache>
            </c:strRef>
          </c:tx>
          <c:cat>
            <c:numRef>
              <c:f>Отчет!$B$127:$I$127</c:f>
              <c:numCache>
                <c:formatCode>General</c:formatCode>
                <c:ptCount val="8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</c:numCache>
            </c:numRef>
          </c:cat>
          <c:val>
            <c:numRef>
              <c:f>Отчет!$B$128:$I$128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hape val="box"/>
        <c:axId val="94325760"/>
        <c:axId val="94335744"/>
        <c:axId val="0"/>
      </c:bar3DChart>
      <c:catAx>
        <c:axId val="94325760"/>
        <c:scaling>
          <c:orientation val="minMax"/>
        </c:scaling>
        <c:axPos val="b"/>
        <c:numFmt formatCode="General" sourceLinked="1"/>
        <c:tickLblPos val="nextTo"/>
        <c:crossAx val="94335744"/>
        <c:crosses val="autoZero"/>
        <c:auto val="1"/>
        <c:lblAlgn val="ctr"/>
        <c:lblOffset val="100"/>
      </c:catAx>
      <c:valAx>
        <c:axId val="94335744"/>
        <c:scaling>
          <c:orientation val="minMax"/>
        </c:scaling>
        <c:axPos val="l"/>
        <c:majorGridlines/>
        <c:numFmt formatCode="0%" sourceLinked="1"/>
        <c:tickLblPos val="nextTo"/>
        <c:crossAx val="94325760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/>
            </a:pPr>
            <a:r>
              <a:rPr lang="ru-RU"/>
              <a:t>Решаемость заданий модуля</a:t>
            </a:r>
            <a:endParaRPr lang="en-US"/>
          </a:p>
          <a:p>
            <a:pPr>
              <a:defRPr/>
            </a:pPr>
            <a:r>
              <a:rPr lang="ru-RU"/>
              <a:t> "реальная математика"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Отчет!$A$160</c:f>
              <c:strCache>
                <c:ptCount val="1"/>
                <c:pt idx="0">
                  <c:v>нет ответа</c:v>
                </c:pt>
              </c:strCache>
            </c:strRef>
          </c:tx>
          <c:cat>
            <c:numRef>
              <c:f>Отчет!$B$157:$H$157</c:f>
              <c:numCache>
                <c:formatCode>General</c:formatCode>
                <c:ptCount val="7"/>
                <c:pt idx="0">
                  <c:v>14</c:v>
                </c:pt>
                <c:pt idx="1">
                  <c:v>15</c:v>
                </c:pt>
                <c:pt idx="2">
                  <c:v>16</c:v>
                </c:pt>
                <c:pt idx="3">
                  <c:v>17</c:v>
                </c:pt>
                <c:pt idx="4">
                  <c:v>18</c:v>
                </c:pt>
                <c:pt idx="5">
                  <c:v>19</c:v>
                </c:pt>
                <c:pt idx="6">
                  <c:v>20</c:v>
                </c:pt>
              </c:numCache>
            </c:numRef>
          </c:cat>
          <c:val>
            <c:numRef>
              <c:f>Отчет!$B$160:$H$160</c:f>
              <c:numCache>
                <c:formatCode>0%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ser>
          <c:idx val="1"/>
          <c:order val="1"/>
          <c:tx>
            <c:strRef>
              <c:f>Отчет!$A$159</c:f>
              <c:strCache>
                <c:ptCount val="1"/>
                <c:pt idx="0">
                  <c:v>неверно</c:v>
                </c:pt>
              </c:strCache>
            </c:strRef>
          </c:tx>
          <c:cat>
            <c:numRef>
              <c:f>Отчет!$B$157:$H$157</c:f>
              <c:numCache>
                <c:formatCode>General</c:formatCode>
                <c:ptCount val="7"/>
                <c:pt idx="0">
                  <c:v>14</c:v>
                </c:pt>
                <c:pt idx="1">
                  <c:v>15</c:v>
                </c:pt>
                <c:pt idx="2">
                  <c:v>16</c:v>
                </c:pt>
                <c:pt idx="3">
                  <c:v>17</c:v>
                </c:pt>
                <c:pt idx="4">
                  <c:v>18</c:v>
                </c:pt>
                <c:pt idx="5">
                  <c:v>19</c:v>
                </c:pt>
                <c:pt idx="6">
                  <c:v>20</c:v>
                </c:pt>
              </c:numCache>
            </c:numRef>
          </c:cat>
          <c:val>
            <c:numRef>
              <c:f>Отчет!$B$159:$H$159</c:f>
              <c:numCache>
                <c:formatCode>0%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ser>
          <c:idx val="2"/>
          <c:order val="2"/>
          <c:tx>
            <c:strRef>
              <c:f>Отчет!$A$158</c:f>
              <c:strCache>
                <c:ptCount val="1"/>
                <c:pt idx="0">
                  <c:v>верно</c:v>
                </c:pt>
              </c:strCache>
            </c:strRef>
          </c:tx>
          <c:cat>
            <c:numRef>
              <c:f>Отчет!$B$157:$H$157</c:f>
              <c:numCache>
                <c:formatCode>General</c:formatCode>
                <c:ptCount val="7"/>
                <c:pt idx="0">
                  <c:v>14</c:v>
                </c:pt>
                <c:pt idx="1">
                  <c:v>15</c:v>
                </c:pt>
                <c:pt idx="2">
                  <c:v>16</c:v>
                </c:pt>
                <c:pt idx="3">
                  <c:v>17</c:v>
                </c:pt>
                <c:pt idx="4">
                  <c:v>18</c:v>
                </c:pt>
                <c:pt idx="5">
                  <c:v>19</c:v>
                </c:pt>
                <c:pt idx="6">
                  <c:v>20</c:v>
                </c:pt>
              </c:numCache>
            </c:numRef>
          </c:cat>
          <c:val>
            <c:numRef>
              <c:f>Отчет!$B$158:$H$158</c:f>
              <c:numCache>
                <c:formatCode>0%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shape val="box"/>
        <c:axId val="94361856"/>
        <c:axId val="94388224"/>
        <c:axId val="0"/>
      </c:bar3DChart>
      <c:catAx>
        <c:axId val="94361856"/>
        <c:scaling>
          <c:orientation val="minMax"/>
        </c:scaling>
        <c:axPos val="b"/>
        <c:numFmt formatCode="General" sourceLinked="1"/>
        <c:tickLblPos val="nextTo"/>
        <c:crossAx val="94388224"/>
        <c:crosses val="autoZero"/>
        <c:auto val="1"/>
        <c:lblAlgn val="ctr"/>
        <c:lblOffset val="100"/>
      </c:catAx>
      <c:valAx>
        <c:axId val="94388224"/>
        <c:scaling>
          <c:orientation val="minMax"/>
        </c:scaling>
        <c:axPos val="l"/>
        <c:majorGridlines/>
        <c:numFmt formatCode="0%" sourceLinked="1"/>
        <c:tickLblPos val="nextTo"/>
        <c:crossAx val="94361856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baseline="0"/>
            </a:pPr>
            <a:r>
              <a:rPr lang="ru-RU" baseline="0"/>
              <a:t>Набранные баллы</a:t>
            </a:r>
          </a:p>
        </c:rich>
      </c:tx>
      <c:layout>
        <c:manualLayout>
          <c:xMode val="edge"/>
          <c:yMode val="edge"/>
          <c:x val="0.34992503748125936"/>
          <c:y val="3.2268433406176682E-2"/>
        </c:manualLayout>
      </c:layout>
    </c:title>
    <c:view3D>
      <c:rAngAx val="1"/>
    </c:view3D>
    <c:plotArea>
      <c:layout/>
      <c:bar3DChart>
        <c:barDir val="col"/>
        <c:grouping val="clustered"/>
        <c:ser>
          <c:idx val="3"/>
          <c:order val="0"/>
          <c:tx>
            <c:strRef>
              <c:f>Отчет!$A$82</c:f>
              <c:strCache>
                <c:ptCount val="1"/>
                <c:pt idx="0">
                  <c:v>% уч-ся</c:v>
                </c:pt>
              </c:strCache>
            </c:strRef>
          </c:tx>
          <c:cat>
            <c:numRef>
              <c:f>(Отчет!$B$75:$M$75,Отчет!$B$77:$M$77,Отчет!$B$79:$M$79,Отчет!$B$81:$D$81)</c:f>
              <c:numCache>
                <c:formatCode>General</c:formatCode>
                <c:ptCount val="3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</c:numCache>
            </c:numRef>
          </c:cat>
          <c:val>
            <c:numRef>
              <c:f>(Отчет!$B$76:$M$76,Отчет!$B$78:$M$78,Отчет!$B$80:$M$80,Отчет!$B$82:$D$82)</c:f>
              <c:numCache>
                <c:formatCode>0%</c:formatCode>
                <c:ptCount val="3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</c:numCache>
            </c:numRef>
          </c:val>
        </c:ser>
        <c:shape val="box"/>
        <c:axId val="94400896"/>
        <c:axId val="94402432"/>
        <c:axId val="0"/>
      </c:bar3DChart>
      <c:catAx>
        <c:axId val="94400896"/>
        <c:scaling>
          <c:orientation val="minMax"/>
        </c:scaling>
        <c:axPos val="b"/>
        <c:numFmt formatCode="General" sourceLinked="1"/>
        <c:tickLblPos val="nextTo"/>
        <c:crossAx val="94402432"/>
        <c:crosses val="autoZero"/>
        <c:auto val="1"/>
        <c:lblAlgn val="ctr"/>
        <c:lblOffset val="100"/>
      </c:catAx>
      <c:valAx>
        <c:axId val="94402432"/>
        <c:scaling>
          <c:orientation val="minMax"/>
        </c:scaling>
        <c:axPos val="l"/>
        <c:majorGridlines/>
        <c:numFmt formatCode="0%" sourceLinked="1"/>
        <c:tickLblPos val="nextTo"/>
        <c:crossAx val="94400896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78" l="0.70000000000000062" r="0.70000000000000062" t="0.75000000000000078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9524</xdr:rowOff>
    </xdr:from>
    <xdr:to>
      <xdr:col>5</xdr:col>
      <xdr:colOff>657224</xdr:colOff>
      <xdr:row>25</xdr:row>
      <xdr:rowOff>152399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</xdr:colOff>
      <xdr:row>9</xdr:row>
      <xdr:rowOff>190499</xdr:rowOff>
    </xdr:from>
    <xdr:to>
      <xdr:col>12</xdr:col>
      <xdr:colOff>571500</xdr:colOff>
      <xdr:row>25</xdr:row>
      <xdr:rowOff>142874</xdr:rowOff>
    </xdr:to>
    <xdr:graphicFrame macro="">
      <xdr:nvGraphicFramePr>
        <xdr:cNvPr id="5" name="Диаграмма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9525</xdr:colOff>
      <xdr:row>42</xdr:row>
      <xdr:rowOff>9523</xdr:rowOff>
    </xdr:from>
    <xdr:to>
      <xdr:col>12</xdr:col>
      <xdr:colOff>352425</xdr:colOff>
      <xdr:row>62</xdr:row>
      <xdr:rowOff>0</xdr:rowOff>
    </xdr:to>
    <xdr:graphicFrame macro="">
      <xdr:nvGraphicFramePr>
        <xdr:cNvPr id="8" name="Диаграмма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123825</xdr:colOff>
      <xdr:row>63</xdr:row>
      <xdr:rowOff>19050</xdr:rowOff>
    </xdr:from>
    <xdr:to>
      <xdr:col>12</xdr:col>
      <xdr:colOff>485775</xdr:colOff>
      <xdr:row>73</xdr:row>
      <xdr:rowOff>171450</xdr:rowOff>
    </xdr:to>
    <xdr:graphicFrame macro="">
      <xdr:nvGraphicFramePr>
        <xdr:cNvPr id="9" name="Диаграмма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47624</xdr:colOff>
      <xdr:row>103</xdr:row>
      <xdr:rowOff>180975</xdr:rowOff>
    </xdr:from>
    <xdr:to>
      <xdr:col>12</xdr:col>
      <xdr:colOff>9524</xdr:colOff>
      <xdr:row>119</xdr:row>
      <xdr:rowOff>123825</xdr:rowOff>
    </xdr:to>
    <xdr:graphicFrame macro="">
      <xdr:nvGraphicFramePr>
        <xdr:cNvPr id="10" name="Диаграмма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38098</xdr:colOff>
      <xdr:row>134</xdr:row>
      <xdr:rowOff>47625</xdr:rowOff>
    </xdr:from>
    <xdr:to>
      <xdr:col>8</xdr:col>
      <xdr:colOff>685799</xdr:colOff>
      <xdr:row>148</xdr:row>
      <xdr:rowOff>123825</xdr:rowOff>
    </xdr:to>
    <xdr:graphicFrame macro="">
      <xdr:nvGraphicFramePr>
        <xdr:cNvPr id="11" name="Диаграмма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38100</xdr:colOff>
      <xdr:row>161</xdr:row>
      <xdr:rowOff>19050</xdr:rowOff>
    </xdr:from>
    <xdr:to>
      <xdr:col>8</xdr:col>
      <xdr:colOff>0</xdr:colOff>
      <xdr:row>178</xdr:row>
      <xdr:rowOff>76200</xdr:rowOff>
    </xdr:to>
    <xdr:graphicFrame macro="">
      <xdr:nvGraphicFramePr>
        <xdr:cNvPr id="12" name="Диаграмма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19051</xdr:colOff>
      <xdr:row>82</xdr:row>
      <xdr:rowOff>1</xdr:rowOff>
    </xdr:from>
    <xdr:to>
      <xdr:col>12</xdr:col>
      <xdr:colOff>638175</xdr:colOff>
      <xdr:row>92</xdr:row>
      <xdr:rowOff>133350</xdr:rowOff>
    </xdr:to>
    <xdr:graphicFrame macro="">
      <xdr:nvGraphicFramePr>
        <xdr:cNvPr id="13" name="Диаграмма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AL50"/>
  <sheetViews>
    <sheetView tabSelected="1" workbookViewId="0">
      <selection activeCell="B10" sqref="B10"/>
    </sheetView>
  </sheetViews>
  <sheetFormatPr defaultRowHeight="15"/>
  <cols>
    <col min="1" max="1" width="3.85546875" customWidth="1"/>
    <col min="2" max="2" width="17.140625" customWidth="1"/>
    <col min="3" max="11" width="3.42578125" style="36" customWidth="1"/>
    <col min="12" max="22" width="3.7109375" style="36" customWidth="1"/>
    <col min="23" max="31" width="3.85546875" style="36" customWidth="1"/>
    <col min="32" max="33" width="4.140625" customWidth="1"/>
    <col min="34" max="34" width="2.28515625" style="43" customWidth="1"/>
    <col min="35" max="35" width="3.28515625" style="43" customWidth="1"/>
  </cols>
  <sheetData>
    <row r="1" spans="1:38" ht="21.75" thickBot="1">
      <c r="A1" s="44" t="s">
        <v>36</v>
      </c>
      <c r="B1" s="44"/>
      <c r="C1" s="44"/>
      <c r="D1" s="44"/>
      <c r="E1" s="44"/>
      <c r="F1" s="44"/>
      <c r="G1" s="44"/>
      <c r="H1" s="44"/>
      <c r="I1" s="44"/>
      <c r="J1" s="44"/>
      <c r="K1" s="44" t="s">
        <v>38</v>
      </c>
      <c r="L1" s="44"/>
      <c r="M1" s="44"/>
      <c r="N1" s="125"/>
      <c r="O1" s="126"/>
      <c r="P1" s="126"/>
      <c r="Q1" s="127"/>
      <c r="R1" s="44"/>
      <c r="S1" s="44" t="s">
        <v>26</v>
      </c>
      <c r="T1" s="44"/>
      <c r="U1" s="44"/>
      <c r="V1" s="44"/>
      <c r="W1" s="128"/>
      <c r="X1" s="129"/>
      <c r="Y1" s="129"/>
      <c r="Z1" s="129"/>
      <c r="AA1" s="129"/>
      <c r="AB1" s="129"/>
      <c r="AC1" s="129"/>
      <c r="AD1" s="129"/>
      <c r="AE1" s="129"/>
      <c r="AF1" s="129"/>
      <c r="AG1" s="130"/>
      <c r="AH1" s="44"/>
      <c r="AI1" s="44"/>
    </row>
    <row r="2" spans="1:38" ht="36.75" customHeight="1" thickBot="1">
      <c r="A2" s="69" t="s">
        <v>37</v>
      </c>
      <c r="B2" s="74" t="s">
        <v>30</v>
      </c>
      <c r="C2" s="93" t="s">
        <v>31</v>
      </c>
      <c r="D2" s="94"/>
      <c r="E2" s="94"/>
      <c r="F2" s="94"/>
      <c r="G2" s="94"/>
      <c r="H2" s="94"/>
      <c r="I2" s="94"/>
      <c r="J2" s="95"/>
      <c r="K2" s="96" t="s">
        <v>32</v>
      </c>
      <c r="L2" s="97"/>
      <c r="M2" s="97"/>
      <c r="N2" s="97"/>
      <c r="O2" s="98"/>
      <c r="P2" s="99" t="s">
        <v>33</v>
      </c>
      <c r="Q2" s="100"/>
      <c r="R2" s="100"/>
      <c r="S2" s="100"/>
      <c r="T2" s="100"/>
      <c r="U2" s="100"/>
      <c r="V2" s="100"/>
      <c r="W2" s="93" t="s">
        <v>31</v>
      </c>
      <c r="X2" s="94"/>
      <c r="Y2" s="95"/>
      <c r="Z2" s="96" t="s">
        <v>32</v>
      </c>
      <c r="AA2" s="97"/>
      <c r="AB2" s="98"/>
      <c r="AC2" s="71" t="s">
        <v>35</v>
      </c>
      <c r="AD2" s="72"/>
      <c r="AE2" s="73"/>
      <c r="AF2" s="65" t="s">
        <v>34</v>
      </c>
      <c r="AG2" s="67" t="s">
        <v>39</v>
      </c>
    </row>
    <row r="3" spans="1:38" ht="15.75" thickBot="1">
      <c r="A3" s="70"/>
      <c r="B3" s="75"/>
      <c r="C3" s="45">
        <v>1</v>
      </c>
      <c r="D3" s="46">
        <v>2</v>
      </c>
      <c r="E3" s="46">
        <v>3</v>
      </c>
      <c r="F3" s="46">
        <v>4</v>
      </c>
      <c r="G3" s="46">
        <v>5</v>
      </c>
      <c r="H3" s="46">
        <v>6</v>
      </c>
      <c r="I3" s="46">
        <v>7</v>
      </c>
      <c r="J3" s="47">
        <v>8</v>
      </c>
      <c r="K3" s="48">
        <v>9</v>
      </c>
      <c r="L3" s="49">
        <v>10</v>
      </c>
      <c r="M3" s="49">
        <v>11</v>
      </c>
      <c r="N3" s="49">
        <v>12</v>
      </c>
      <c r="O3" s="50">
        <v>13</v>
      </c>
      <c r="P3" s="51">
        <v>14</v>
      </c>
      <c r="Q3" s="52">
        <v>15</v>
      </c>
      <c r="R3" s="52">
        <v>16</v>
      </c>
      <c r="S3" s="52">
        <v>17</v>
      </c>
      <c r="T3" s="52">
        <v>18</v>
      </c>
      <c r="U3" s="52">
        <v>19</v>
      </c>
      <c r="V3" s="53">
        <v>20</v>
      </c>
      <c r="W3" s="45">
        <v>21</v>
      </c>
      <c r="X3" s="46">
        <v>22</v>
      </c>
      <c r="Y3" s="47">
        <v>23</v>
      </c>
      <c r="Z3" s="48">
        <v>24</v>
      </c>
      <c r="AA3" s="49">
        <v>25</v>
      </c>
      <c r="AB3" s="50">
        <v>26</v>
      </c>
      <c r="AC3" s="54"/>
      <c r="AD3" s="55"/>
      <c r="AE3" s="56"/>
      <c r="AF3" s="66"/>
      <c r="AG3" s="68"/>
    </row>
    <row r="4" spans="1:38" ht="15.75">
      <c r="A4" s="57">
        <v>1</v>
      </c>
      <c r="B4" s="101"/>
      <c r="C4" s="102"/>
      <c r="D4" s="103"/>
      <c r="E4" s="103"/>
      <c r="F4" s="103"/>
      <c r="G4" s="103"/>
      <c r="H4" s="103"/>
      <c r="I4" s="103"/>
      <c r="J4" s="104"/>
      <c r="K4" s="102"/>
      <c r="L4" s="103"/>
      <c r="M4" s="103"/>
      <c r="N4" s="103"/>
      <c r="O4" s="104"/>
      <c r="P4" s="102"/>
      <c r="Q4" s="103"/>
      <c r="R4" s="103"/>
      <c r="S4" s="103"/>
      <c r="T4" s="103"/>
      <c r="U4" s="103"/>
      <c r="V4" s="104"/>
      <c r="W4" s="105"/>
      <c r="X4" s="106"/>
      <c r="Y4" s="107"/>
      <c r="Z4" s="105"/>
      <c r="AA4" s="106"/>
      <c r="AB4" s="107"/>
      <c r="AC4" s="131">
        <f>SUM(C4:J4)</f>
        <v>0</v>
      </c>
      <c r="AD4" s="132">
        <f>SUM(K4:O4)</f>
        <v>0</v>
      </c>
      <c r="AE4" s="132">
        <f>SUM(P4:V4)</f>
        <v>0</v>
      </c>
      <c r="AF4" s="133" t="str">
        <f>IF(SUM(C4:AB4)=0,"-",IF(OR(AC4&lt;3,AD4&lt;2,AE4&lt;2),0,SUM(C4:AB4)))</f>
        <v>-</v>
      </c>
      <c r="AG4" s="134" t="str">
        <f>IF(AF4="-","-",IF(OR(AC4&lt;3,AD4&lt;2,AE4&lt;2),2,IF(AF4&lt;8,2,IF(AF4&lt;16,3,IF(AF4&lt;23,4,5)))))</f>
        <v>-</v>
      </c>
      <c r="AH4" s="135" t="str">
        <f>IF(SUM(C4:AB4)=0,"-",IF(AD4&lt;2,0,SUM(AD4,Z4:AB4)))</f>
        <v>-</v>
      </c>
      <c r="AI4" s="135" t="str">
        <f>IF(SUM(C4:AB4)=0,"-",IF(AC4&lt;4,0,SUM(AC4,W4:Y4)))</f>
        <v>-</v>
      </c>
    </row>
    <row r="5" spans="1:38" ht="15.75">
      <c r="A5" s="58">
        <v>2</v>
      </c>
      <c r="B5" s="108"/>
      <c r="C5" s="109"/>
      <c r="D5" s="110"/>
      <c r="E5" s="110"/>
      <c r="F5" s="110"/>
      <c r="G5" s="110"/>
      <c r="H5" s="110"/>
      <c r="I5" s="110"/>
      <c r="J5" s="111"/>
      <c r="K5" s="109"/>
      <c r="L5" s="110"/>
      <c r="M5" s="112"/>
      <c r="N5" s="110"/>
      <c r="O5" s="111"/>
      <c r="P5" s="109"/>
      <c r="Q5" s="110"/>
      <c r="R5" s="110"/>
      <c r="S5" s="110"/>
      <c r="T5" s="110"/>
      <c r="U5" s="110"/>
      <c r="V5" s="111"/>
      <c r="W5" s="113"/>
      <c r="X5" s="114"/>
      <c r="Y5" s="115"/>
      <c r="Z5" s="113"/>
      <c r="AA5" s="114"/>
      <c r="AB5" s="115"/>
      <c r="AC5" s="136">
        <f t="shared" ref="AC5:AC43" si="0">SUM(C5:J5)</f>
        <v>0</v>
      </c>
      <c r="AD5" s="137">
        <f t="shared" ref="AD5:AD8" si="1">SUM(K5:O5)</f>
        <v>0</v>
      </c>
      <c r="AE5" s="137">
        <f t="shared" ref="AE5:AE8" si="2">SUM(P5:V5)</f>
        <v>0</v>
      </c>
      <c r="AF5" s="138" t="str">
        <f t="shared" ref="AF5:AF43" si="3">IF(SUM(C5:AB5)=0,"-",IF(OR(AC5&lt;3,AD5&lt;2,AE5&lt;2),0,SUM(C5:AB5)))</f>
        <v>-</v>
      </c>
      <c r="AG5" s="139" t="str">
        <f t="shared" ref="AG5:AG43" si="4">IF(AF5="-","-",IF(OR(AC5&lt;3,AD5&lt;2,AE5&lt;2),2,IF(AF5&lt;8,2,IF(AF5&lt;16,3,IF(AF5&lt;23,4,5)))))</f>
        <v>-</v>
      </c>
      <c r="AH5" s="135" t="str">
        <f t="shared" ref="AH5:AH43" si="5">IF(SUM(C5:AB5)=0,"-",IF(AD5&lt;2,0,SUM(AD5,Z5:AB5)))</f>
        <v>-</v>
      </c>
      <c r="AI5" s="135" t="str">
        <f t="shared" ref="AI5:AI43" si="6">IF(SUM(C5:AB5)=0,"-",IF(AC5&lt;4,0,SUM(AC5,W5:Y5)))</f>
        <v>-</v>
      </c>
    </row>
    <row r="6" spans="1:38" ht="15.75">
      <c r="A6" s="58">
        <v>3</v>
      </c>
      <c r="B6" s="108"/>
      <c r="C6" s="109"/>
      <c r="D6" s="110"/>
      <c r="E6" s="110"/>
      <c r="F6" s="110"/>
      <c r="G6" s="110"/>
      <c r="H6" s="110"/>
      <c r="I6" s="110"/>
      <c r="J6" s="111"/>
      <c r="K6" s="109"/>
      <c r="L6" s="110"/>
      <c r="M6" s="110"/>
      <c r="N6" s="110"/>
      <c r="O6" s="116"/>
      <c r="P6" s="109"/>
      <c r="Q6" s="110"/>
      <c r="R6" s="110"/>
      <c r="S6" s="110"/>
      <c r="T6" s="110"/>
      <c r="U6" s="110"/>
      <c r="V6" s="116"/>
      <c r="W6" s="113"/>
      <c r="X6" s="114"/>
      <c r="Y6" s="115"/>
      <c r="Z6" s="113"/>
      <c r="AA6" s="114"/>
      <c r="AB6" s="115"/>
      <c r="AC6" s="136">
        <f>SUM(C6:M6)</f>
        <v>0</v>
      </c>
      <c r="AD6" s="137">
        <f t="shared" si="1"/>
        <v>0</v>
      </c>
      <c r="AE6" s="137">
        <f t="shared" si="2"/>
        <v>0</v>
      </c>
      <c r="AF6" s="138" t="str">
        <f t="shared" si="3"/>
        <v>-</v>
      </c>
      <c r="AG6" s="139" t="str">
        <f t="shared" si="4"/>
        <v>-</v>
      </c>
      <c r="AH6" s="135" t="str">
        <f t="shared" si="5"/>
        <v>-</v>
      </c>
      <c r="AI6" s="135" t="str">
        <f t="shared" si="6"/>
        <v>-</v>
      </c>
    </row>
    <row r="7" spans="1:38" ht="15.75">
      <c r="A7" s="58">
        <v>4</v>
      </c>
      <c r="B7" s="108"/>
      <c r="C7" s="109"/>
      <c r="D7" s="110"/>
      <c r="E7" s="110"/>
      <c r="F7" s="110"/>
      <c r="G7" s="110"/>
      <c r="H7" s="110"/>
      <c r="I7" s="110"/>
      <c r="J7" s="116"/>
      <c r="K7" s="109"/>
      <c r="L7" s="110"/>
      <c r="M7" s="110"/>
      <c r="N7" s="110"/>
      <c r="O7" s="117"/>
      <c r="P7" s="109"/>
      <c r="Q7" s="110"/>
      <c r="R7" s="110"/>
      <c r="S7" s="110"/>
      <c r="T7" s="110"/>
      <c r="U7" s="116"/>
      <c r="V7" s="117"/>
      <c r="W7" s="113"/>
      <c r="X7" s="114"/>
      <c r="Y7" s="115"/>
      <c r="Z7" s="113"/>
      <c r="AA7" s="114"/>
      <c r="AB7" s="115"/>
      <c r="AC7" s="136">
        <f>SUM(C7:Q7)</f>
        <v>0</v>
      </c>
      <c r="AD7" s="137">
        <f t="shared" si="1"/>
        <v>0</v>
      </c>
      <c r="AE7" s="137">
        <f t="shared" si="2"/>
        <v>0</v>
      </c>
      <c r="AF7" s="138" t="str">
        <f t="shared" si="3"/>
        <v>-</v>
      </c>
      <c r="AG7" s="139" t="str">
        <f t="shared" si="4"/>
        <v>-</v>
      </c>
      <c r="AH7" s="135" t="str">
        <f t="shared" si="5"/>
        <v>-</v>
      </c>
      <c r="AI7" s="135" t="str">
        <f t="shared" si="6"/>
        <v>-</v>
      </c>
    </row>
    <row r="8" spans="1:38" ht="15.75">
      <c r="A8" s="58">
        <v>5</v>
      </c>
      <c r="B8" s="108"/>
      <c r="C8" s="109"/>
      <c r="D8" s="110"/>
      <c r="E8" s="110"/>
      <c r="F8" s="110"/>
      <c r="G8" s="110"/>
      <c r="H8" s="110"/>
      <c r="I8" s="110"/>
      <c r="J8" s="117"/>
      <c r="K8" s="109"/>
      <c r="L8" s="110"/>
      <c r="M8" s="110"/>
      <c r="N8" s="110"/>
      <c r="O8" s="117"/>
      <c r="P8" s="109"/>
      <c r="Q8" s="110"/>
      <c r="R8" s="110"/>
      <c r="S8" s="110"/>
      <c r="T8" s="110"/>
      <c r="U8" s="110"/>
      <c r="V8" s="117"/>
      <c r="W8" s="113"/>
      <c r="X8" s="114"/>
      <c r="Y8" s="115"/>
      <c r="Z8" s="113"/>
      <c r="AA8" s="114"/>
      <c r="AB8" s="115"/>
      <c r="AC8" s="136">
        <f t="shared" si="0"/>
        <v>0</v>
      </c>
      <c r="AD8" s="137">
        <f t="shared" si="1"/>
        <v>0</v>
      </c>
      <c r="AE8" s="137">
        <f t="shared" si="2"/>
        <v>0</v>
      </c>
      <c r="AF8" s="138" t="str">
        <f t="shared" si="3"/>
        <v>-</v>
      </c>
      <c r="AG8" s="139" t="str">
        <f t="shared" si="4"/>
        <v>-</v>
      </c>
      <c r="AH8" s="135" t="str">
        <f t="shared" si="5"/>
        <v>-</v>
      </c>
      <c r="AI8" s="135" t="str">
        <f t="shared" si="6"/>
        <v>-</v>
      </c>
    </row>
    <row r="9" spans="1:38" ht="15.75">
      <c r="A9" s="58">
        <v>6</v>
      </c>
      <c r="B9" s="108"/>
      <c r="C9" s="109"/>
      <c r="D9" s="110"/>
      <c r="E9" s="110"/>
      <c r="F9" s="110"/>
      <c r="G9" s="110"/>
      <c r="H9" s="110"/>
      <c r="I9" s="110"/>
      <c r="J9" s="117"/>
      <c r="K9" s="109"/>
      <c r="L9" s="110"/>
      <c r="M9" s="110"/>
      <c r="N9" s="110"/>
      <c r="O9" s="117"/>
      <c r="P9" s="109"/>
      <c r="Q9" s="110"/>
      <c r="R9" s="110"/>
      <c r="S9" s="110"/>
      <c r="T9" s="110"/>
      <c r="U9" s="110"/>
      <c r="V9" s="117"/>
      <c r="W9" s="113"/>
      <c r="X9" s="114"/>
      <c r="Y9" s="115"/>
      <c r="Z9" s="113"/>
      <c r="AA9" s="114"/>
      <c r="AB9" s="115"/>
      <c r="AC9" s="136">
        <f t="shared" si="0"/>
        <v>0</v>
      </c>
      <c r="AD9" s="137">
        <f t="shared" ref="AD9:AD43" si="7">SUM(K9:O9)</f>
        <v>0</v>
      </c>
      <c r="AE9" s="137">
        <f t="shared" ref="AE9:AE43" si="8">SUM(P9:V9)</f>
        <v>0</v>
      </c>
      <c r="AF9" s="138" t="str">
        <f t="shared" si="3"/>
        <v>-</v>
      </c>
      <c r="AG9" s="139" t="str">
        <f t="shared" si="4"/>
        <v>-</v>
      </c>
      <c r="AH9" s="135" t="str">
        <f t="shared" si="5"/>
        <v>-</v>
      </c>
      <c r="AI9" s="135" t="str">
        <f t="shared" si="6"/>
        <v>-</v>
      </c>
    </row>
    <row r="10" spans="1:38" ht="15.75">
      <c r="A10" s="58">
        <v>7</v>
      </c>
      <c r="B10" s="108"/>
      <c r="C10" s="109"/>
      <c r="D10" s="110"/>
      <c r="E10" s="110"/>
      <c r="F10" s="110"/>
      <c r="G10" s="110"/>
      <c r="H10" s="110"/>
      <c r="I10" s="110"/>
      <c r="J10" s="117"/>
      <c r="K10" s="109"/>
      <c r="L10" s="110"/>
      <c r="M10" s="110"/>
      <c r="N10" s="110"/>
      <c r="O10" s="117"/>
      <c r="P10" s="109"/>
      <c r="Q10" s="110"/>
      <c r="R10" s="110"/>
      <c r="S10" s="110"/>
      <c r="T10" s="110"/>
      <c r="U10" s="110"/>
      <c r="V10" s="117"/>
      <c r="W10" s="113"/>
      <c r="X10" s="114"/>
      <c r="Y10" s="115"/>
      <c r="Z10" s="113"/>
      <c r="AA10" s="114"/>
      <c r="AB10" s="115"/>
      <c r="AC10" s="136">
        <f t="shared" si="0"/>
        <v>0</v>
      </c>
      <c r="AD10" s="137">
        <f t="shared" si="7"/>
        <v>0</v>
      </c>
      <c r="AE10" s="137">
        <f t="shared" si="8"/>
        <v>0</v>
      </c>
      <c r="AF10" s="138" t="str">
        <f t="shared" si="3"/>
        <v>-</v>
      </c>
      <c r="AG10" s="139" t="str">
        <f t="shared" si="4"/>
        <v>-</v>
      </c>
      <c r="AH10" s="135" t="str">
        <f t="shared" si="5"/>
        <v>-</v>
      </c>
      <c r="AI10" s="135" t="str">
        <f t="shared" si="6"/>
        <v>-</v>
      </c>
    </row>
    <row r="11" spans="1:38" ht="15.75">
      <c r="A11" s="58">
        <v>8</v>
      </c>
      <c r="B11" s="108" t="s">
        <v>7</v>
      </c>
      <c r="C11" s="109" t="s">
        <v>7</v>
      </c>
      <c r="D11" s="110" t="s">
        <v>7</v>
      </c>
      <c r="E11" s="110" t="s">
        <v>7</v>
      </c>
      <c r="F11" s="110" t="s">
        <v>7</v>
      </c>
      <c r="G11" s="110" t="s">
        <v>7</v>
      </c>
      <c r="H11" s="110" t="s">
        <v>7</v>
      </c>
      <c r="I11" s="110" t="s">
        <v>7</v>
      </c>
      <c r="J11" s="117" t="s">
        <v>7</v>
      </c>
      <c r="K11" s="109" t="s">
        <v>7</v>
      </c>
      <c r="L11" s="110" t="s">
        <v>7</v>
      </c>
      <c r="M11" s="110" t="s">
        <v>7</v>
      </c>
      <c r="N11" s="110" t="s">
        <v>7</v>
      </c>
      <c r="O11" s="117" t="s">
        <v>7</v>
      </c>
      <c r="P11" s="109" t="s">
        <v>7</v>
      </c>
      <c r="Q11" s="110" t="s">
        <v>7</v>
      </c>
      <c r="R11" s="110" t="s">
        <v>7</v>
      </c>
      <c r="S11" s="110" t="s">
        <v>7</v>
      </c>
      <c r="T11" s="110" t="s">
        <v>7</v>
      </c>
      <c r="U11" s="110" t="s">
        <v>7</v>
      </c>
      <c r="V11" s="117" t="s">
        <v>7</v>
      </c>
      <c r="W11" s="113" t="s">
        <v>7</v>
      </c>
      <c r="X11" s="114" t="s">
        <v>7</v>
      </c>
      <c r="Y11" s="115" t="s">
        <v>7</v>
      </c>
      <c r="Z11" s="113" t="s">
        <v>7</v>
      </c>
      <c r="AA11" s="114" t="s">
        <v>7</v>
      </c>
      <c r="AB11" s="115" t="s">
        <v>7</v>
      </c>
      <c r="AC11" s="136">
        <f t="shared" si="0"/>
        <v>0</v>
      </c>
      <c r="AD11" s="137">
        <f t="shared" si="7"/>
        <v>0</v>
      </c>
      <c r="AE11" s="137">
        <f t="shared" si="8"/>
        <v>0</v>
      </c>
      <c r="AF11" s="138" t="str">
        <f t="shared" si="3"/>
        <v>-</v>
      </c>
      <c r="AG11" s="139" t="str">
        <f t="shared" si="4"/>
        <v>-</v>
      </c>
      <c r="AH11" s="135" t="str">
        <f t="shared" si="5"/>
        <v>-</v>
      </c>
      <c r="AI11" s="135" t="str">
        <f t="shared" si="6"/>
        <v>-</v>
      </c>
      <c r="AL11" s="32"/>
    </row>
    <row r="12" spans="1:38" ht="15.75">
      <c r="A12" s="58">
        <v>9</v>
      </c>
      <c r="B12" s="108" t="s">
        <v>7</v>
      </c>
      <c r="C12" s="109" t="s">
        <v>7</v>
      </c>
      <c r="D12" s="110" t="s">
        <v>7</v>
      </c>
      <c r="E12" s="110" t="s">
        <v>7</v>
      </c>
      <c r="F12" s="110" t="s">
        <v>7</v>
      </c>
      <c r="G12" s="110" t="s">
        <v>7</v>
      </c>
      <c r="H12" s="110" t="s">
        <v>7</v>
      </c>
      <c r="I12" s="110" t="s">
        <v>7</v>
      </c>
      <c r="J12" s="117" t="s">
        <v>7</v>
      </c>
      <c r="K12" s="109" t="s">
        <v>7</v>
      </c>
      <c r="L12" s="110" t="s">
        <v>7</v>
      </c>
      <c r="M12" s="110" t="s">
        <v>7</v>
      </c>
      <c r="N12" s="110" t="s">
        <v>7</v>
      </c>
      <c r="O12" s="117" t="s">
        <v>7</v>
      </c>
      <c r="P12" s="109" t="s">
        <v>7</v>
      </c>
      <c r="Q12" s="110" t="s">
        <v>7</v>
      </c>
      <c r="R12" s="110" t="s">
        <v>7</v>
      </c>
      <c r="S12" s="110" t="s">
        <v>7</v>
      </c>
      <c r="T12" s="110" t="s">
        <v>7</v>
      </c>
      <c r="U12" s="110" t="s">
        <v>7</v>
      </c>
      <c r="V12" s="117" t="s">
        <v>7</v>
      </c>
      <c r="W12" s="113" t="s">
        <v>7</v>
      </c>
      <c r="X12" s="114" t="s">
        <v>7</v>
      </c>
      <c r="Y12" s="115" t="s">
        <v>7</v>
      </c>
      <c r="Z12" s="113" t="s">
        <v>7</v>
      </c>
      <c r="AA12" s="114" t="s">
        <v>7</v>
      </c>
      <c r="AB12" s="115" t="s">
        <v>7</v>
      </c>
      <c r="AC12" s="136">
        <f t="shared" si="0"/>
        <v>0</v>
      </c>
      <c r="AD12" s="137">
        <f t="shared" si="7"/>
        <v>0</v>
      </c>
      <c r="AE12" s="137">
        <f t="shared" si="8"/>
        <v>0</v>
      </c>
      <c r="AF12" s="138" t="str">
        <f t="shared" si="3"/>
        <v>-</v>
      </c>
      <c r="AG12" s="139" t="str">
        <f t="shared" si="4"/>
        <v>-</v>
      </c>
      <c r="AH12" s="135" t="str">
        <f t="shared" si="5"/>
        <v>-</v>
      </c>
      <c r="AI12" s="135" t="str">
        <f t="shared" si="6"/>
        <v>-</v>
      </c>
    </row>
    <row r="13" spans="1:38" ht="15.75">
      <c r="A13" s="58">
        <v>10</v>
      </c>
      <c r="B13" s="108" t="s">
        <v>7</v>
      </c>
      <c r="C13" s="109" t="s">
        <v>7</v>
      </c>
      <c r="D13" s="110" t="s">
        <v>7</v>
      </c>
      <c r="E13" s="110" t="s">
        <v>7</v>
      </c>
      <c r="F13" s="110" t="s">
        <v>7</v>
      </c>
      <c r="G13" s="110" t="s">
        <v>7</v>
      </c>
      <c r="H13" s="110" t="s">
        <v>7</v>
      </c>
      <c r="I13" s="110" t="s">
        <v>7</v>
      </c>
      <c r="J13" s="117" t="s">
        <v>7</v>
      </c>
      <c r="K13" s="109" t="s">
        <v>7</v>
      </c>
      <c r="L13" s="110" t="s">
        <v>7</v>
      </c>
      <c r="M13" s="110" t="s">
        <v>7</v>
      </c>
      <c r="N13" s="110" t="s">
        <v>7</v>
      </c>
      <c r="O13" s="117" t="s">
        <v>7</v>
      </c>
      <c r="P13" s="109" t="s">
        <v>7</v>
      </c>
      <c r="Q13" s="110" t="s">
        <v>7</v>
      </c>
      <c r="R13" s="110" t="s">
        <v>7</v>
      </c>
      <c r="S13" s="110" t="s">
        <v>7</v>
      </c>
      <c r="T13" s="110" t="s">
        <v>7</v>
      </c>
      <c r="U13" s="110" t="s">
        <v>7</v>
      </c>
      <c r="V13" s="117" t="s">
        <v>7</v>
      </c>
      <c r="W13" s="113" t="s">
        <v>7</v>
      </c>
      <c r="X13" s="114" t="s">
        <v>7</v>
      </c>
      <c r="Y13" s="115" t="s">
        <v>7</v>
      </c>
      <c r="Z13" s="113" t="s">
        <v>7</v>
      </c>
      <c r="AA13" s="114" t="s">
        <v>7</v>
      </c>
      <c r="AB13" s="115" t="s">
        <v>7</v>
      </c>
      <c r="AC13" s="136">
        <f t="shared" si="0"/>
        <v>0</v>
      </c>
      <c r="AD13" s="137">
        <f t="shared" si="7"/>
        <v>0</v>
      </c>
      <c r="AE13" s="137">
        <f t="shared" si="8"/>
        <v>0</v>
      </c>
      <c r="AF13" s="138" t="str">
        <f t="shared" si="3"/>
        <v>-</v>
      </c>
      <c r="AG13" s="139" t="str">
        <f t="shared" si="4"/>
        <v>-</v>
      </c>
      <c r="AH13" s="135" t="str">
        <f t="shared" si="5"/>
        <v>-</v>
      </c>
      <c r="AI13" s="135" t="str">
        <f t="shared" si="6"/>
        <v>-</v>
      </c>
    </row>
    <row r="14" spans="1:38" ht="15.75">
      <c r="A14" s="58">
        <v>11</v>
      </c>
      <c r="B14" s="108" t="s">
        <v>7</v>
      </c>
      <c r="C14" s="109" t="s">
        <v>7</v>
      </c>
      <c r="D14" s="110" t="s">
        <v>7</v>
      </c>
      <c r="E14" s="110" t="s">
        <v>7</v>
      </c>
      <c r="F14" s="110" t="s">
        <v>7</v>
      </c>
      <c r="G14" s="110" t="s">
        <v>7</v>
      </c>
      <c r="H14" s="110" t="s">
        <v>7</v>
      </c>
      <c r="I14" s="110" t="s">
        <v>7</v>
      </c>
      <c r="J14" s="117" t="s">
        <v>7</v>
      </c>
      <c r="K14" s="109" t="s">
        <v>7</v>
      </c>
      <c r="L14" s="110" t="s">
        <v>7</v>
      </c>
      <c r="M14" s="110" t="s">
        <v>7</v>
      </c>
      <c r="N14" s="110" t="s">
        <v>7</v>
      </c>
      <c r="O14" s="117" t="s">
        <v>7</v>
      </c>
      <c r="P14" s="109" t="s">
        <v>7</v>
      </c>
      <c r="Q14" s="110" t="s">
        <v>7</v>
      </c>
      <c r="R14" s="110" t="s">
        <v>7</v>
      </c>
      <c r="S14" s="110" t="s">
        <v>7</v>
      </c>
      <c r="T14" s="110" t="s">
        <v>7</v>
      </c>
      <c r="U14" s="110" t="s">
        <v>7</v>
      </c>
      <c r="V14" s="117" t="s">
        <v>7</v>
      </c>
      <c r="W14" s="113" t="s">
        <v>7</v>
      </c>
      <c r="X14" s="114" t="s">
        <v>7</v>
      </c>
      <c r="Y14" s="115" t="s">
        <v>7</v>
      </c>
      <c r="Z14" s="113" t="s">
        <v>7</v>
      </c>
      <c r="AA14" s="114" t="s">
        <v>7</v>
      </c>
      <c r="AB14" s="115" t="s">
        <v>7</v>
      </c>
      <c r="AC14" s="136">
        <f t="shared" si="0"/>
        <v>0</v>
      </c>
      <c r="AD14" s="137">
        <f t="shared" si="7"/>
        <v>0</v>
      </c>
      <c r="AE14" s="137">
        <f t="shared" si="8"/>
        <v>0</v>
      </c>
      <c r="AF14" s="138" t="str">
        <f t="shared" si="3"/>
        <v>-</v>
      </c>
      <c r="AG14" s="139" t="str">
        <f t="shared" si="4"/>
        <v>-</v>
      </c>
      <c r="AH14" s="135" t="str">
        <f t="shared" si="5"/>
        <v>-</v>
      </c>
      <c r="AI14" s="135" t="str">
        <f t="shared" si="6"/>
        <v>-</v>
      </c>
    </row>
    <row r="15" spans="1:38" ht="15.75">
      <c r="A15" s="58">
        <v>12</v>
      </c>
      <c r="B15" s="108" t="s">
        <v>7</v>
      </c>
      <c r="C15" s="109" t="s">
        <v>7</v>
      </c>
      <c r="D15" s="110" t="s">
        <v>7</v>
      </c>
      <c r="E15" s="110" t="s">
        <v>7</v>
      </c>
      <c r="F15" s="110" t="s">
        <v>7</v>
      </c>
      <c r="G15" s="110" t="s">
        <v>7</v>
      </c>
      <c r="H15" s="110" t="s">
        <v>7</v>
      </c>
      <c r="I15" s="110" t="s">
        <v>7</v>
      </c>
      <c r="J15" s="117" t="s">
        <v>7</v>
      </c>
      <c r="K15" s="109" t="s">
        <v>7</v>
      </c>
      <c r="L15" s="110" t="s">
        <v>7</v>
      </c>
      <c r="M15" s="110" t="s">
        <v>7</v>
      </c>
      <c r="N15" s="110" t="s">
        <v>7</v>
      </c>
      <c r="O15" s="117" t="s">
        <v>7</v>
      </c>
      <c r="P15" s="109" t="s">
        <v>7</v>
      </c>
      <c r="Q15" s="110" t="s">
        <v>7</v>
      </c>
      <c r="R15" s="110" t="s">
        <v>7</v>
      </c>
      <c r="S15" s="110" t="s">
        <v>7</v>
      </c>
      <c r="T15" s="110" t="s">
        <v>7</v>
      </c>
      <c r="U15" s="110" t="s">
        <v>7</v>
      </c>
      <c r="V15" s="117" t="s">
        <v>7</v>
      </c>
      <c r="W15" s="113" t="s">
        <v>7</v>
      </c>
      <c r="X15" s="114" t="s">
        <v>7</v>
      </c>
      <c r="Y15" s="115" t="s">
        <v>7</v>
      </c>
      <c r="Z15" s="113" t="s">
        <v>7</v>
      </c>
      <c r="AA15" s="114" t="s">
        <v>7</v>
      </c>
      <c r="AB15" s="115" t="s">
        <v>7</v>
      </c>
      <c r="AC15" s="136">
        <f t="shared" si="0"/>
        <v>0</v>
      </c>
      <c r="AD15" s="137">
        <f t="shared" si="7"/>
        <v>0</v>
      </c>
      <c r="AE15" s="137">
        <f t="shared" si="8"/>
        <v>0</v>
      </c>
      <c r="AF15" s="138" t="str">
        <f t="shared" si="3"/>
        <v>-</v>
      </c>
      <c r="AG15" s="139" t="str">
        <f t="shared" si="4"/>
        <v>-</v>
      </c>
      <c r="AH15" s="135" t="str">
        <f t="shared" si="5"/>
        <v>-</v>
      </c>
      <c r="AI15" s="135" t="str">
        <f t="shared" si="6"/>
        <v>-</v>
      </c>
    </row>
    <row r="16" spans="1:38" ht="15.75">
      <c r="A16" s="58">
        <v>13</v>
      </c>
      <c r="B16" s="108" t="s">
        <v>7</v>
      </c>
      <c r="C16" s="109" t="s">
        <v>7</v>
      </c>
      <c r="D16" s="110" t="s">
        <v>7</v>
      </c>
      <c r="E16" s="110" t="s">
        <v>7</v>
      </c>
      <c r="F16" s="110" t="s">
        <v>7</v>
      </c>
      <c r="G16" s="110" t="s">
        <v>7</v>
      </c>
      <c r="H16" s="110" t="s">
        <v>7</v>
      </c>
      <c r="I16" s="110" t="s">
        <v>7</v>
      </c>
      <c r="J16" s="117" t="s">
        <v>7</v>
      </c>
      <c r="K16" s="109" t="s">
        <v>7</v>
      </c>
      <c r="L16" s="110" t="s">
        <v>7</v>
      </c>
      <c r="M16" s="110" t="s">
        <v>7</v>
      </c>
      <c r="N16" s="110" t="s">
        <v>7</v>
      </c>
      <c r="O16" s="117" t="s">
        <v>7</v>
      </c>
      <c r="P16" s="109" t="s">
        <v>7</v>
      </c>
      <c r="Q16" s="110" t="s">
        <v>7</v>
      </c>
      <c r="R16" s="110" t="s">
        <v>7</v>
      </c>
      <c r="S16" s="110" t="s">
        <v>7</v>
      </c>
      <c r="T16" s="110" t="s">
        <v>7</v>
      </c>
      <c r="U16" s="110" t="s">
        <v>7</v>
      </c>
      <c r="V16" s="117" t="s">
        <v>7</v>
      </c>
      <c r="W16" s="113" t="s">
        <v>7</v>
      </c>
      <c r="X16" s="114" t="s">
        <v>7</v>
      </c>
      <c r="Y16" s="115" t="s">
        <v>7</v>
      </c>
      <c r="Z16" s="113" t="s">
        <v>7</v>
      </c>
      <c r="AA16" s="114" t="s">
        <v>7</v>
      </c>
      <c r="AB16" s="115" t="s">
        <v>7</v>
      </c>
      <c r="AC16" s="136">
        <f t="shared" si="0"/>
        <v>0</v>
      </c>
      <c r="AD16" s="137">
        <f t="shared" si="7"/>
        <v>0</v>
      </c>
      <c r="AE16" s="137">
        <f t="shared" si="8"/>
        <v>0</v>
      </c>
      <c r="AF16" s="138" t="str">
        <f t="shared" si="3"/>
        <v>-</v>
      </c>
      <c r="AG16" s="139" t="str">
        <f t="shared" si="4"/>
        <v>-</v>
      </c>
      <c r="AH16" s="135" t="str">
        <f t="shared" si="5"/>
        <v>-</v>
      </c>
      <c r="AI16" s="135" t="str">
        <f t="shared" si="6"/>
        <v>-</v>
      </c>
    </row>
    <row r="17" spans="1:35" ht="15.75">
      <c r="A17" s="58">
        <v>14</v>
      </c>
      <c r="B17" s="108" t="s">
        <v>7</v>
      </c>
      <c r="C17" s="109" t="s">
        <v>7</v>
      </c>
      <c r="D17" s="110" t="s">
        <v>7</v>
      </c>
      <c r="E17" s="110" t="s">
        <v>7</v>
      </c>
      <c r="F17" s="110" t="s">
        <v>7</v>
      </c>
      <c r="G17" s="110" t="s">
        <v>7</v>
      </c>
      <c r="H17" s="110" t="s">
        <v>7</v>
      </c>
      <c r="I17" s="110" t="s">
        <v>7</v>
      </c>
      <c r="J17" s="117" t="s">
        <v>7</v>
      </c>
      <c r="K17" s="109" t="s">
        <v>7</v>
      </c>
      <c r="L17" s="110" t="s">
        <v>7</v>
      </c>
      <c r="M17" s="110" t="s">
        <v>7</v>
      </c>
      <c r="N17" s="110" t="s">
        <v>7</v>
      </c>
      <c r="O17" s="117" t="s">
        <v>7</v>
      </c>
      <c r="P17" s="109" t="s">
        <v>7</v>
      </c>
      <c r="Q17" s="110" t="s">
        <v>7</v>
      </c>
      <c r="R17" s="110" t="s">
        <v>7</v>
      </c>
      <c r="S17" s="110" t="s">
        <v>7</v>
      </c>
      <c r="T17" s="110" t="s">
        <v>7</v>
      </c>
      <c r="U17" s="110" t="s">
        <v>7</v>
      </c>
      <c r="V17" s="117" t="s">
        <v>7</v>
      </c>
      <c r="W17" s="113" t="s">
        <v>7</v>
      </c>
      <c r="X17" s="114" t="s">
        <v>7</v>
      </c>
      <c r="Y17" s="115" t="s">
        <v>7</v>
      </c>
      <c r="Z17" s="113" t="s">
        <v>7</v>
      </c>
      <c r="AA17" s="114" t="s">
        <v>7</v>
      </c>
      <c r="AB17" s="115" t="s">
        <v>7</v>
      </c>
      <c r="AC17" s="136">
        <f t="shared" si="0"/>
        <v>0</v>
      </c>
      <c r="AD17" s="137">
        <f t="shared" si="7"/>
        <v>0</v>
      </c>
      <c r="AE17" s="137">
        <f t="shared" si="8"/>
        <v>0</v>
      </c>
      <c r="AF17" s="138" t="str">
        <f t="shared" si="3"/>
        <v>-</v>
      </c>
      <c r="AG17" s="139" t="str">
        <f t="shared" si="4"/>
        <v>-</v>
      </c>
      <c r="AH17" s="135" t="str">
        <f t="shared" si="5"/>
        <v>-</v>
      </c>
      <c r="AI17" s="135" t="str">
        <f t="shared" si="6"/>
        <v>-</v>
      </c>
    </row>
    <row r="18" spans="1:35" ht="15.75">
      <c r="A18" s="58">
        <v>15</v>
      </c>
      <c r="B18" s="108" t="s">
        <v>7</v>
      </c>
      <c r="C18" s="109" t="s">
        <v>7</v>
      </c>
      <c r="D18" s="110" t="s">
        <v>7</v>
      </c>
      <c r="E18" s="110" t="s">
        <v>7</v>
      </c>
      <c r="F18" s="110" t="s">
        <v>7</v>
      </c>
      <c r="G18" s="110" t="s">
        <v>7</v>
      </c>
      <c r="H18" s="110" t="s">
        <v>7</v>
      </c>
      <c r="I18" s="110" t="s">
        <v>7</v>
      </c>
      <c r="J18" s="117" t="s">
        <v>7</v>
      </c>
      <c r="K18" s="109" t="s">
        <v>7</v>
      </c>
      <c r="L18" s="110" t="s">
        <v>7</v>
      </c>
      <c r="M18" s="110" t="s">
        <v>7</v>
      </c>
      <c r="N18" s="110" t="s">
        <v>7</v>
      </c>
      <c r="O18" s="117" t="s">
        <v>7</v>
      </c>
      <c r="P18" s="109" t="s">
        <v>7</v>
      </c>
      <c r="Q18" s="110" t="s">
        <v>7</v>
      </c>
      <c r="R18" s="110" t="s">
        <v>7</v>
      </c>
      <c r="S18" s="110" t="s">
        <v>7</v>
      </c>
      <c r="T18" s="110" t="s">
        <v>7</v>
      </c>
      <c r="U18" s="110" t="s">
        <v>7</v>
      </c>
      <c r="V18" s="117" t="s">
        <v>7</v>
      </c>
      <c r="W18" s="113" t="s">
        <v>7</v>
      </c>
      <c r="X18" s="114" t="s">
        <v>7</v>
      </c>
      <c r="Y18" s="115" t="s">
        <v>7</v>
      </c>
      <c r="Z18" s="113" t="s">
        <v>7</v>
      </c>
      <c r="AA18" s="114" t="s">
        <v>7</v>
      </c>
      <c r="AB18" s="115" t="s">
        <v>7</v>
      </c>
      <c r="AC18" s="136">
        <f t="shared" si="0"/>
        <v>0</v>
      </c>
      <c r="AD18" s="137">
        <f t="shared" si="7"/>
        <v>0</v>
      </c>
      <c r="AE18" s="137">
        <f t="shared" si="8"/>
        <v>0</v>
      </c>
      <c r="AF18" s="138" t="str">
        <f t="shared" si="3"/>
        <v>-</v>
      </c>
      <c r="AG18" s="139" t="str">
        <f t="shared" si="4"/>
        <v>-</v>
      </c>
      <c r="AH18" s="135" t="str">
        <f t="shared" si="5"/>
        <v>-</v>
      </c>
      <c r="AI18" s="135" t="str">
        <f t="shared" si="6"/>
        <v>-</v>
      </c>
    </row>
    <row r="19" spans="1:35" ht="15.75">
      <c r="A19" s="58">
        <v>16</v>
      </c>
      <c r="B19" s="108" t="s">
        <v>7</v>
      </c>
      <c r="C19" s="109"/>
      <c r="D19" s="110" t="s">
        <v>7</v>
      </c>
      <c r="E19" s="110" t="s">
        <v>7</v>
      </c>
      <c r="F19" s="110" t="s">
        <v>7</v>
      </c>
      <c r="G19" s="110" t="s">
        <v>7</v>
      </c>
      <c r="H19" s="110" t="s">
        <v>7</v>
      </c>
      <c r="I19" s="110" t="s">
        <v>7</v>
      </c>
      <c r="J19" s="117" t="s">
        <v>7</v>
      </c>
      <c r="K19" s="109" t="s">
        <v>7</v>
      </c>
      <c r="L19" s="110" t="s">
        <v>7</v>
      </c>
      <c r="M19" s="110" t="s">
        <v>7</v>
      </c>
      <c r="N19" s="110" t="s">
        <v>7</v>
      </c>
      <c r="O19" s="117" t="s">
        <v>7</v>
      </c>
      <c r="P19" s="109" t="s">
        <v>7</v>
      </c>
      <c r="Q19" s="110" t="s">
        <v>7</v>
      </c>
      <c r="R19" s="110" t="s">
        <v>7</v>
      </c>
      <c r="S19" s="110" t="s">
        <v>7</v>
      </c>
      <c r="T19" s="110" t="s">
        <v>7</v>
      </c>
      <c r="U19" s="110" t="s">
        <v>7</v>
      </c>
      <c r="V19" s="117" t="s">
        <v>7</v>
      </c>
      <c r="W19" s="113" t="s">
        <v>7</v>
      </c>
      <c r="X19" s="114" t="s">
        <v>7</v>
      </c>
      <c r="Y19" s="115" t="s">
        <v>7</v>
      </c>
      <c r="Z19" s="113" t="s">
        <v>7</v>
      </c>
      <c r="AA19" s="114" t="s">
        <v>7</v>
      </c>
      <c r="AB19" s="115" t="s">
        <v>7</v>
      </c>
      <c r="AC19" s="136">
        <f t="shared" si="0"/>
        <v>0</v>
      </c>
      <c r="AD19" s="137">
        <f t="shared" si="7"/>
        <v>0</v>
      </c>
      <c r="AE19" s="137">
        <f t="shared" si="8"/>
        <v>0</v>
      </c>
      <c r="AF19" s="138" t="str">
        <f t="shared" si="3"/>
        <v>-</v>
      </c>
      <c r="AG19" s="139" t="str">
        <f t="shared" si="4"/>
        <v>-</v>
      </c>
      <c r="AH19" s="135" t="str">
        <f t="shared" si="5"/>
        <v>-</v>
      </c>
      <c r="AI19" s="135" t="str">
        <f t="shared" si="6"/>
        <v>-</v>
      </c>
    </row>
    <row r="20" spans="1:35" ht="15.75">
      <c r="A20" s="58">
        <v>17</v>
      </c>
      <c r="B20" s="108" t="s">
        <v>7</v>
      </c>
      <c r="C20" s="109"/>
      <c r="D20" s="110" t="s">
        <v>7</v>
      </c>
      <c r="E20" s="110" t="s">
        <v>7</v>
      </c>
      <c r="F20" s="110" t="s">
        <v>7</v>
      </c>
      <c r="G20" s="110" t="s">
        <v>7</v>
      </c>
      <c r="H20" s="110" t="s">
        <v>7</v>
      </c>
      <c r="I20" s="110" t="s">
        <v>7</v>
      </c>
      <c r="J20" s="117" t="s">
        <v>7</v>
      </c>
      <c r="K20" s="109" t="s">
        <v>7</v>
      </c>
      <c r="L20" s="110" t="s">
        <v>7</v>
      </c>
      <c r="M20" s="110" t="s">
        <v>7</v>
      </c>
      <c r="N20" s="110" t="s">
        <v>7</v>
      </c>
      <c r="O20" s="117" t="s">
        <v>7</v>
      </c>
      <c r="P20" s="109" t="s">
        <v>7</v>
      </c>
      <c r="Q20" s="110" t="s">
        <v>7</v>
      </c>
      <c r="R20" s="110" t="s">
        <v>7</v>
      </c>
      <c r="S20" s="110" t="s">
        <v>7</v>
      </c>
      <c r="T20" s="110" t="s">
        <v>7</v>
      </c>
      <c r="U20" s="110" t="s">
        <v>7</v>
      </c>
      <c r="V20" s="117" t="s">
        <v>7</v>
      </c>
      <c r="W20" s="113" t="s">
        <v>7</v>
      </c>
      <c r="X20" s="114" t="s">
        <v>7</v>
      </c>
      <c r="Y20" s="115" t="s">
        <v>7</v>
      </c>
      <c r="Z20" s="113" t="s">
        <v>7</v>
      </c>
      <c r="AA20" s="114" t="s">
        <v>7</v>
      </c>
      <c r="AB20" s="115" t="s">
        <v>7</v>
      </c>
      <c r="AC20" s="136">
        <f t="shared" si="0"/>
        <v>0</v>
      </c>
      <c r="AD20" s="137">
        <f t="shared" si="7"/>
        <v>0</v>
      </c>
      <c r="AE20" s="137">
        <f t="shared" si="8"/>
        <v>0</v>
      </c>
      <c r="AF20" s="138" t="str">
        <f t="shared" si="3"/>
        <v>-</v>
      </c>
      <c r="AG20" s="139" t="str">
        <f t="shared" si="4"/>
        <v>-</v>
      </c>
      <c r="AH20" s="135" t="str">
        <f t="shared" si="5"/>
        <v>-</v>
      </c>
      <c r="AI20" s="135" t="str">
        <f t="shared" si="6"/>
        <v>-</v>
      </c>
    </row>
    <row r="21" spans="1:35" ht="15.75">
      <c r="A21" s="58">
        <v>18</v>
      </c>
      <c r="B21" s="108" t="s">
        <v>7</v>
      </c>
      <c r="C21" s="109"/>
      <c r="D21" s="110" t="s">
        <v>7</v>
      </c>
      <c r="E21" s="110" t="s">
        <v>7</v>
      </c>
      <c r="F21" s="110" t="s">
        <v>7</v>
      </c>
      <c r="G21" s="110" t="s">
        <v>7</v>
      </c>
      <c r="H21" s="110" t="s">
        <v>7</v>
      </c>
      <c r="I21" s="110" t="s">
        <v>7</v>
      </c>
      <c r="J21" s="117" t="s">
        <v>7</v>
      </c>
      <c r="K21" s="109" t="s">
        <v>7</v>
      </c>
      <c r="L21" s="110" t="s">
        <v>7</v>
      </c>
      <c r="M21" s="110" t="s">
        <v>7</v>
      </c>
      <c r="N21" s="110" t="s">
        <v>7</v>
      </c>
      <c r="O21" s="117" t="s">
        <v>7</v>
      </c>
      <c r="P21" s="109" t="s">
        <v>7</v>
      </c>
      <c r="Q21" s="110" t="s">
        <v>7</v>
      </c>
      <c r="R21" s="110" t="s">
        <v>7</v>
      </c>
      <c r="S21" s="110" t="s">
        <v>7</v>
      </c>
      <c r="T21" s="110" t="s">
        <v>7</v>
      </c>
      <c r="U21" s="110" t="s">
        <v>7</v>
      </c>
      <c r="V21" s="117" t="s">
        <v>7</v>
      </c>
      <c r="W21" s="113" t="s">
        <v>7</v>
      </c>
      <c r="X21" s="114" t="s">
        <v>7</v>
      </c>
      <c r="Y21" s="115" t="s">
        <v>7</v>
      </c>
      <c r="Z21" s="113" t="s">
        <v>7</v>
      </c>
      <c r="AA21" s="114" t="s">
        <v>7</v>
      </c>
      <c r="AB21" s="115" t="s">
        <v>7</v>
      </c>
      <c r="AC21" s="136">
        <f t="shared" si="0"/>
        <v>0</v>
      </c>
      <c r="AD21" s="137">
        <f t="shared" si="7"/>
        <v>0</v>
      </c>
      <c r="AE21" s="137">
        <f t="shared" si="8"/>
        <v>0</v>
      </c>
      <c r="AF21" s="138" t="str">
        <f t="shared" si="3"/>
        <v>-</v>
      </c>
      <c r="AG21" s="139" t="str">
        <f t="shared" si="4"/>
        <v>-</v>
      </c>
      <c r="AH21" s="135" t="str">
        <f t="shared" si="5"/>
        <v>-</v>
      </c>
      <c r="AI21" s="135" t="str">
        <f t="shared" si="6"/>
        <v>-</v>
      </c>
    </row>
    <row r="22" spans="1:35" ht="15.75">
      <c r="A22" s="58">
        <v>19</v>
      </c>
      <c r="B22" s="108" t="s">
        <v>7</v>
      </c>
      <c r="C22" s="109"/>
      <c r="D22" s="110" t="s">
        <v>7</v>
      </c>
      <c r="E22" s="110" t="s">
        <v>7</v>
      </c>
      <c r="F22" s="110" t="s">
        <v>7</v>
      </c>
      <c r="G22" s="110" t="s">
        <v>7</v>
      </c>
      <c r="H22" s="110" t="s">
        <v>7</v>
      </c>
      <c r="I22" s="110" t="s">
        <v>7</v>
      </c>
      <c r="J22" s="117" t="s">
        <v>7</v>
      </c>
      <c r="K22" s="109" t="s">
        <v>7</v>
      </c>
      <c r="L22" s="110" t="s">
        <v>7</v>
      </c>
      <c r="M22" s="110" t="s">
        <v>7</v>
      </c>
      <c r="N22" s="110" t="s">
        <v>7</v>
      </c>
      <c r="O22" s="117" t="s">
        <v>7</v>
      </c>
      <c r="P22" s="109" t="s">
        <v>7</v>
      </c>
      <c r="Q22" s="110" t="s">
        <v>7</v>
      </c>
      <c r="R22" s="110" t="s">
        <v>7</v>
      </c>
      <c r="S22" s="110" t="s">
        <v>7</v>
      </c>
      <c r="T22" s="110" t="s">
        <v>7</v>
      </c>
      <c r="U22" s="110" t="s">
        <v>7</v>
      </c>
      <c r="V22" s="117" t="s">
        <v>7</v>
      </c>
      <c r="W22" s="113" t="s">
        <v>7</v>
      </c>
      <c r="X22" s="114" t="s">
        <v>7</v>
      </c>
      <c r="Y22" s="115" t="s">
        <v>7</v>
      </c>
      <c r="Z22" s="113" t="s">
        <v>7</v>
      </c>
      <c r="AA22" s="114" t="s">
        <v>7</v>
      </c>
      <c r="AB22" s="115" t="s">
        <v>7</v>
      </c>
      <c r="AC22" s="136">
        <f t="shared" si="0"/>
        <v>0</v>
      </c>
      <c r="AD22" s="137">
        <f t="shared" si="7"/>
        <v>0</v>
      </c>
      <c r="AE22" s="137">
        <f t="shared" si="8"/>
        <v>0</v>
      </c>
      <c r="AF22" s="138" t="str">
        <f t="shared" si="3"/>
        <v>-</v>
      </c>
      <c r="AG22" s="139" t="str">
        <f t="shared" si="4"/>
        <v>-</v>
      </c>
      <c r="AH22" s="135" t="str">
        <f t="shared" si="5"/>
        <v>-</v>
      </c>
      <c r="AI22" s="135" t="str">
        <f t="shared" si="6"/>
        <v>-</v>
      </c>
    </row>
    <row r="23" spans="1:35" ht="15.75">
      <c r="A23" s="58">
        <v>20</v>
      </c>
      <c r="B23" s="108" t="s">
        <v>7</v>
      </c>
      <c r="C23" s="109"/>
      <c r="D23" s="110" t="s">
        <v>7</v>
      </c>
      <c r="E23" s="110" t="s">
        <v>7</v>
      </c>
      <c r="F23" s="110" t="s">
        <v>7</v>
      </c>
      <c r="G23" s="110" t="s">
        <v>7</v>
      </c>
      <c r="H23" s="110" t="s">
        <v>7</v>
      </c>
      <c r="I23" s="110" t="s">
        <v>7</v>
      </c>
      <c r="J23" s="117" t="s">
        <v>7</v>
      </c>
      <c r="K23" s="109" t="s">
        <v>7</v>
      </c>
      <c r="L23" s="110" t="s">
        <v>7</v>
      </c>
      <c r="M23" s="110" t="s">
        <v>7</v>
      </c>
      <c r="N23" s="110" t="s">
        <v>7</v>
      </c>
      <c r="O23" s="117" t="s">
        <v>7</v>
      </c>
      <c r="P23" s="109" t="s">
        <v>7</v>
      </c>
      <c r="Q23" s="110" t="s">
        <v>7</v>
      </c>
      <c r="R23" s="110" t="s">
        <v>7</v>
      </c>
      <c r="S23" s="110" t="s">
        <v>7</v>
      </c>
      <c r="T23" s="110" t="s">
        <v>7</v>
      </c>
      <c r="U23" s="110" t="s">
        <v>7</v>
      </c>
      <c r="V23" s="117" t="s">
        <v>7</v>
      </c>
      <c r="W23" s="113" t="s">
        <v>7</v>
      </c>
      <c r="X23" s="114" t="s">
        <v>7</v>
      </c>
      <c r="Y23" s="115" t="s">
        <v>7</v>
      </c>
      <c r="Z23" s="113" t="s">
        <v>7</v>
      </c>
      <c r="AA23" s="114" t="s">
        <v>7</v>
      </c>
      <c r="AB23" s="115" t="s">
        <v>7</v>
      </c>
      <c r="AC23" s="136">
        <f t="shared" si="0"/>
        <v>0</v>
      </c>
      <c r="AD23" s="137">
        <f t="shared" si="7"/>
        <v>0</v>
      </c>
      <c r="AE23" s="137">
        <f t="shared" si="8"/>
        <v>0</v>
      </c>
      <c r="AF23" s="138" t="str">
        <f t="shared" si="3"/>
        <v>-</v>
      </c>
      <c r="AG23" s="139" t="str">
        <f t="shared" si="4"/>
        <v>-</v>
      </c>
      <c r="AH23" s="135" t="str">
        <f t="shared" si="5"/>
        <v>-</v>
      </c>
      <c r="AI23" s="135" t="str">
        <f t="shared" si="6"/>
        <v>-</v>
      </c>
    </row>
    <row r="24" spans="1:35" ht="15.75">
      <c r="A24" s="58">
        <v>21</v>
      </c>
      <c r="B24" s="108" t="s">
        <v>7</v>
      </c>
      <c r="C24" s="109" t="s">
        <v>7</v>
      </c>
      <c r="D24" s="110" t="s">
        <v>7</v>
      </c>
      <c r="E24" s="110" t="s">
        <v>7</v>
      </c>
      <c r="F24" s="110" t="s">
        <v>7</v>
      </c>
      <c r="G24" s="110" t="s">
        <v>7</v>
      </c>
      <c r="H24" s="110" t="s">
        <v>7</v>
      </c>
      <c r="I24" s="110" t="s">
        <v>7</v>
      </c>
      <c r="J24" s="117" t="s">
        <v>7</v>
      </c>
      <c r="K24" s="109" t="s">
        <v>7</v>
      </c>
      <c r="L24" s="110" t="s">
        <v>7</v>
      </c>
      <c r="M24" s="110" t="s">
        <v>7</v>
      </c>
      <c r="N24" s="110" t="s">
        <v>7</v>
      </c>
      <c r="O24" s="117" t="s">
        <v>7</v>
      </c>
      <c r="P24" s="109" t="s">
        <v>7</v>
      </c>
      <c r="Q24" s="110" t="s">
        <v>7</v>
      </c>
      <c r="R24" s="110" t="s">
        <v>7</v>
      </c>
      <c r="S24" s="110" t="s">
        <v>7</v>
      </c>
      <c r="T24" s="110" t="s">
        <v>7</v>
      </c>
      <c r="U24" s="110" t="s">
        <v>7</v>
      </c>
      <c r="V24" s="117" t="s">
        <v>7</v>
      </c>
      <c r="W24" s="113" t="s">
        <v>7</v>
      </c>
      <c r="X24" s="114" t="s">
        <v>7</v>
      </c>
      <c r="Y24" s="115" t="s">
        <v>7</v>
      </c>
      <c r="Z24" s="113" t="s">
        <v>7</v>
      </c>
      <c r="AA24" s="114" t="s">
        <v>7</v>
      </c>
      <c r="AB24" s="115" t="s">
        <v>7</v>
      </c>
      <c r="AC24" s="136">
        <f t="shared" si="0"/>
        <v>0</v>
      </c>
      <c r="AD24" s="137">
        <f t="shared" si="7"/>
        <v>0</v>
      </c>
      <c r="AE24" s="137">
        <f t="shared" si="8"/>
        <v>0</v>
      </c>
      <c r="AF24" s="138" t="str">
        <f t="shared" si="3"/>
        <v>-</v>
      </c>
      <c r="AG24" s="139" t="str">
        <f t="shared" si="4"/>
        <v>-</v>
      </c>
      <c r="AH24" s="135" t="str">
        <f t="shared" si="5"/>
        <v>-</v>
      </c>
      <c r="AI24" s="135" t="str">
        <f t="shared" si="6"/>
        <v>-</v>
      </c>
    </row>
    <row r="25" spans="1:35" ht="15.75">
      <c r="A25" s="58">
        <v>22</v>
      </c>
      <c r="B25" s="108" t="s">
        <v>7</v>
      </c>
      <c r="C25" s="109" t="s">
        <v>7</v>
      </c>
      <c r="D25" s="110" t="s">
        <v>7</v>
      </c>
      <c r="E25" s="110" t="s">
        <v>7</v>
      </c>
      <c r="F25" s="110" t="s">
        <v>7</v>
      </c>
      <c r="G25" s="110" t="s">
        <v>7</v>
      </c>
      <c r="H25" s="110" t="s">
        <v>7</v>
      </c>
      <c r="I25" s="110" t="s">
        <v>7</v>
      </c>
      <c r="J25" s="117" t="s">
        <v>7</v>
      </c>
      <c r="K25" s="109" t="s">
        <v>7</v>
      </c>
      <c r="L25" s="110" t="s">
        <v>7</v>
      </c>
      <c r="M25" s="110" t="s">
        <v>7</v>
      </c>
      <c r="N25" s="110" t="s">
        <v>7</v>
      </c>
      <c r="O25" s="117" t="s">
        <v>7</v>
      </c>
      <c r="P25" s="109" t="s">
        <v>7</v>
      </c>
      <c r="Q25" s="110" t="s">
        <v>7</v>
      </c>
      <c r="R25" s="110" t="s">
        <v>7</v>
      </c>
      <c r="S25" s="110" t="s">
        <v>7</v>
      </c>
      <c r="T25" s="110" t="s">
        <v>7</v>
      </c>
      <c r="U25" s="110" t="s">
        <v>7</v>
      </c>
      <c r="V25" s="117" t="s">
        <v>7</v>
      </c>
      <c r="W25" s="113" t="s">
        <v>7</v>
      </c>
      <c r="X25" s="114" t="s">
        <v>7</v>
      </c>
      <c r="Y25" s="115" t="s">
        <v>7</v>
      </c>
      <c r="Z25" s="113" t="s">
        <v>7</v>
      </c>
      <c r="AA25" s="114" t="s">
        <v>7</v>
      </c>
      <c r="AB25" s="115" t="s">
        <v>7</v>
      </c>
      <c r="AC25" s="136">
        <f t="shared" si="0"/>
        <v>0</v>
      </c>
      <c r="AD25" s="137">
        <f t="shared" si="7"/>
        <v>0</v>
      </c>
      <c r="AE25" s="137">
        <f t="shared" si="8"/>
        <v>0</v>
      </c>
      <c r="AF25" s="138" t="str">
        <f t="shared" si="3"/>
        <v>-</v>
      </c>
      <c r="AG25" s="139" t="str">
        <f t="shared" si="4"/>
        <v>-</v>
      </c>
      <c r="AH25" s="135" t="str">
        <f t="shared" si="5"/>
        <v>-</v>
      </c>
      <c r="AI25" s="135" t="str">
        <f t="shared" si="6"/>
        <v>-</v>
      </c>
    </row>
    <row r="26" spans="1:35" ht="15.75">
      <c r="A26" s="58">
        <v>23</v>
      </c>
      <c r="B26" s="108" t="s">
        <v>7</v>
      </c>
      <c r="C26" s="109" t="s">
        <v>7</v>
      </c>
      <c r="D26" s="110" t="s">
        <v>7</v>
      </c>
      <c r="E26" s="110" t="s">
        <v>7</v>
      </c>
      <c r="F26" s="110" t="s">
        <v>7</v>
      </c>
      <c r="G26" s="110" t="s">
        <v>7</v>
      </c>
      <c r="H26" s="110" t="s">
        <v>7</v>
      </c>
      <c r="I26" s="110" t="s">
        <v>7</v>
      </c>
      <c r="J26" s="117" t="s">
        <v>7</v>
      </c>
      <c r="K26" s="109" t="s">
        <v>7</v>
      </c>
      <c r="L26" s="110" t="s">
        <v>7</v>
      </c>
      <c r="M26" s="110" t="s">
        <v>7</v>
      </c>
      <c r="N26" s="110" t="s">
        <v>7</v>
      </c>
      <c r="O26" s="117" t="s">
        <v>7</v>
      </c>
      <c r="P26" s="109" t="s">
        <v>7</v>
      </c>
      <c r="Q26" s="110" t="s">
        <v>7</v>
      </c>
      <c r="R26" s="110" t="s">
        <v>7</v>
      </c>
      <c r="S26" s="110" t="s">
        <v>7</v>
      </c>
      <c r="T26" s="110" t="s">
        <v>7</v>
      </c>
      <c r="U26" s="110" t="s">
        <v>7</v>
      </c>
      <c r="V26" s="117" t="s">
        <v>7</v>
      </c>
      <c r="W26" s="113" t="s">
        <v>7</v>
      </c>
      <c r="X26" s="114" t="s">
        <v>7</v>
      </c>
      <c r="Y26" s="115" t="s">
        <v>7</v>
      </c>
      <c r="Z26" s="113" t="s">
        <v>7</v>
      </c>
      <c r="AA26" s="114" t="s">
        <v>7</v>
      </c>
      <c r="AB26" s="115" t="s">
        <v>7</v>
      </c>
      <c r="AC26" s="136">
        <f t="shared" si="0"/>
        <v>0</v>
      </c>
      <c r="AD26" s="137">
        <f t="shared" si="7"/>
        <v>0</v>
      </c>
      <c r="AE26" s="137">
        <f t="shared" si="8"/>
        <v>0</v>
      </c>
      <c r="AF26" s="138" t="str">
        <f t="shared" si="3"/>
        <v>-</v>
      </c>
      <c r="AG26" s="139" t="str">
        <f t="shared" si="4"/>
        <v>-</v>
      </c>
      <c r="AH26" s="135" t="str">
        <f t="shared" si="5"/>
        <v>-</v>
      </c>
      <c r="AI26" s="135" t="str">
        <f t="shared" si="6"/>
        <v>-</v>
      </c>
    </row>
    <row r="27" spans="1:35" ht="15.75">
      <c r="A27" s="58">
        <v>24</v>
      </c>
      <c r="B27" s="108" t="s">
        <v>7</v>
      </c>
      <c r="C27" s="109" t="s">
        <v>7</v>
      </c>
      <c r="D27" s="110" t="s">
        <v>7</v>
      </c>
      <c r="E27" s="110" t="s">
        <v>7</v>
      </c>
      <c r="F27" s="110" t="s">
        <v>7</v>
      </c>
      <c r="G27" s="110" t="s">
        <v>7</v>
      </c>
      <c r="H27" s="110" t="s">
        <v>7</v>
      </c>
      <c r="I27" s="110" t="s">
        <v>7</v>
      </c>
      <c r="J27" s="117" t="s">
        <v>7</v>
      </c>
      <c r="K27" s="109" t="s">
        <v>7</v>
      </c>
      <c r="L27" s="110" t="s">
        <v>7</v>
      </c>
      <c r="M27" s="110" t="s">
        <v>7</v>
      </c>
      <c r="N27" s="110" t="s">
        <v>7</v>
      </c>
      <c r="O27" s="117" t="s">
        <v>7</v>
      </c>
      <c r="P27" s="109" t="s">
        <v>7</v>
      </c>
      <c r="Q27" s="110" t="s">
        <v>7</v>
      </c>
      <c r="R27" s="110" t="s">
        <v>7</v>
      </c>
      <c r="S27" s="110" t="s">
        <v>7</v>
      </c>
      <c r="T27" s="110" t="s">
        <v>7</v>
      </c>
      <c r="U27" s="110" t="s">
        <v>7</v>
      </c>
      <c r="V27" s="117" t="s">
        <v>7</v>
      </c>
      <c r="W27" s="113" t="s">
        <v>7</v>
      </c>
      <c r="X27" s="114" t="s">
        <v>7</v>
      </c>
      <c r="Y27" s="115" t="s">
        <v>7</v>
      </c>
      <c r="Z27" s="113" t="s">
        <v>7</v>
      </c>
      <c r="AA27" s="114" t="s">
        <v>7</v>
      </c>
      <c r="AB27" s="115" t="s">
        <v>7</v>
      </c>
      <c r="AC27" s="136">
        <f t="shared" si="0"/>
        <v>0</v>
      </c>
      <c r="AD27" s="137">
        <f t="shared" si="7"/>
        <v>0</v>
      </c>
      <c r="AE27" s="137">
        <f t="shared" si="8"/>
        <v>0</v>
      </c>
      <c r="AF27" s="138" t="str">
        <f t="shared" si="3"/>
        <v>-</v>
      </c>
      <c r="AG27" s="139" t="str">
        <f t="shared" si="4"/>
        <v>-</v>
      </c>
      <c r="AH27" s="135" t="str">
        <f t="shared" si="5"/>
        <v>-</v>
      </c>
      <c r="AI27" s="135" t="str">
        <f t="shared" si="6"/>
        <v>-</v>
      </c>
    </row>
    <row r="28" spans="1:35" ht="15.75">
      <c r="A28" s="58">
        <v>25</v>
      </c>
      <c r="B28" s="108" t="s">
        <v>7</v>
      </c>
      <c r="C28" s="109" t="s">
        <v>7</v>
      </c>
      <c r="D28" s="110" t="s">
        <v>7</v>
      </c>
      <c r="E28" s="110" t="s">
        <v>7</v>
      </c>
      <c r="F28" s="110" t="s">
        <v>7</v>
      </c>
      <c r="G28" s="110" t="s">
        <v>7</v>
      </c>
      <c r="H28" s="110" t="s">
        <v>7</v>
      </c>
      <c r="I28" s="110" t="s">
        <v>7</v>
      </c>
      <c r="J28" s="117" t="s">
        <v>7</v>
      </c>
      <c r="K28" s="109" t="s">
        <v>7</v>
      </c>
      <c r="L28" s="110" t="s">
        <v>7</v>
      </c>
      <c r="M28" s="110" t="s">
        <v>7</v>
      </c>
      <c r="N28" s="110" t="s">
        <v>7</v>
      </c>
      <c r="O28" s="117" t="s">
        <v>7</v>
      </c>
      <c r="P28" s="109" t="s">
        <v>7</v>
      </c>
      <c r="Q28" s="110" t="s">
        <v>7</v>
      </c>
      <c r="R28" s="110" t="s">
        <v>7</v>
      </c>
      <c r="S28" s="110" t="s">
        <v>7</v>
      </c>
      <c r="T28" s="110" t="s">
        <v>7</v>
      </c>
      <c r="U28" s="110" t="s">
        <v>7</v>
      </c>
      <c r="V28" s="117" t="s">
        <v>7</v>
      </c>
      <c r="W28" s="113" t="s">
        <v>7</v>
      </c>
      <c r="X28" s="114" t="s">
        <v>7</v>
      </c>
      <c r="Y28" s="115" t="s">
        <v>7</v>
      </c>
      <c r="Z28" s="113" t="s">
        <v>7</v>
      </c>
      <c r="AA28" s="114" t="s">
        <v>7</v>
      </c>
      <c r="AB28" s="115" t="s">
        <v>7</v>
      </c>
      <c r="AC28" s="136">
        <f t="shared" si="0"/>
        <v>0</v>
      </c>
      <c r="AD28" s="137">
        <f t="shared" si="7"/>
        <v>0</v>
      </c>
      <c r="AE28" s="137">
        <f t="shared" si="8"/>
        <v>0</v>
      </c>
      <c r="AF28" s="138" t="str">
        <f t="shared" si="3"/>
        <v>-</v>
      </c>
      <c r="AG28" s="139" t="str">
        <f t="shared" si="4"/>
        <v>-</v>
      </c>
      <c r="AH28" s="135" t="str">
        <f t="shared" si="5"/>
        <v>-</v>
      </c>
      <c r="AI28" s="135" t="str">
        <f t="shared" si="6"/>
        <v>-</v>
      </c>
    </row>
    <row r="29" spans="1:35" ht="15.75">
      <c r="A29" s="58">
        <v>26</v>
      </c>
      <c r="B29" s="108" t="s">
        <v>7</v>
      </c>
      <c r="C29" s="109" t="s">
        <v>7</v>
      </c>
      <c r="D29" s="110" t="s">
        <v>7</v>
      </c>
      <c r="E29" s="110" t="s">
        <v>7</v>
      </c>
      <c r="F29" s="110" t="s">
        <v>7</v>
      </c>
      <c r="G29" s="110" t="s">
        <v>7</v>
      </c>
      <c r="H29" s="110" t="s">
        <v>7</v>
      </c>
      <c r="I29" s="110" t="s">
        <v>7</v>
      </c>
      <c r="J29" s="117" t="s">
        <v>7</v>
      </c>
      <c r="K29" s="109" t="s">
        <v>7</v>
      </c>
      <c r="L29" s="110" t="s">
        <v>7</v>
      </c>
      <c r="M29" s="110" t="s">
        <v>7</v>
      </c>
      <c r="N29" s="110" t="s">
        <v>7</v>
      </c>
      <c r="O29" s="117" t="s">
        <v>7</v>
      </c>
      <c r="P29" s="109" t="s">
        <v>7</v>
      </c>
      <c r="Q29" s="110" t="s">
        <v>7</v>
      </c>
      <c r="R29" s="110" t="s">
        <v>7</v>
      </c>
      <c r="S29" s="110" t="s">
        <v>7</v>
      </c>
      <c r="T29" s="110" t="s">
        <v>7</v>
      </c>
      <c r="U29" s="110" t="s">
        <v>7</v>
      </c>
      <c r="V29" s="117" t="s">
        <v>7</v>
      </c>
      <c r="W29" s="113" t="s">
        <v>7</v>
      </c>
      <c r="X29" s="114" t="s">
        <v>7</v>
      </c>
      <c r="Y29" s="115" t="s">
        <v>7</v>
      </c>
      <c r="Z29" s="113" t="s">
        <v>7</v>
      </c>
      <c r="AA29" s="114" t="s">
        <v>7</v>
      </c>
      <c r="AB29" s="115" t="s">
        <v>7</v>
      </c>
      <c r="AC29" s="136">
        <f t="shared" si="0"/>
        <v>0</v>
      </c>
      <c r="AD29" s="137">
        <f t="shared" si="7"/>
        <v>0</v>
      </c>
      <c r="AE29" s="137">
        <f t="shared" si="8"/>
        <v>0</v>
      </c>
      <c r="AF29" s="138" t="str">
        <f t="shared" si="3"/>
        <v>-</v>
      </c>
      <c r="AG29" s="139" t="str">
        <f t="shared" si="4"/>
        <v>-</v>
      </c>
      <c r="AH29" s="135" t="str">
        <f t="shared" si="5"/>
        <v>-</v>
      </c>
      <c r="AI29" s="135" t="str">
        <f t="shared" si="6"/>
        <v>-</v>
      </c>
    </row>
    <row r="30" spans="1:35" ht="15.75">
      <c r="A30" s="58">
        <v>27</v>
      </c>
      <c r="B30" s="108" t="s">
        <v>7</v>
      </c>
      <c r="C30" s="109" t="s">
        <v>7</v>
      </c>
      <c r="D30" s="110" t="s">
        <v>7</v>
      </c>
      <c r="E30" s="110" t="s">
        <v>7</v>
      </c>
      <c r="F30" s="110" t="s">
        <v>7</v>
      </c>
      <c r="G30" s="110" t="s">
        <v>7</v>
      </c>
      <c r="H30" s="110" t="s">
        <v>7</v>
      </c>
      <c r="I30" s="110" t="s">
        <v>7</v>
      </c>
      <c r="J30" s="117" t="s">
        <v>7</v>
      </c>
      <c r="K30" s="109" t="s">
        <v>7</v>
      </c>
      <c r="L30" s="110" t="s">
        <v>7</v>
      </c>
      <c r="M30" s="110" t="s">
        <v>7</v>
      </c>
      <c r="N30" s="110" t="s">
        <v>7</v>
      </c>
      <c r="O30" s="117" t="s">
        <v>7</v>
      </c>
      <c r="P30" s="109" t="s">
        <v>7</v>
      </c>
      <c r="Q30" s="110" t="s">
        <v>7</v>
      </c>
      <c r="R30" s="110" t="s">
        <v>7</v>
      </c>
      <c r="S30" s="110" t="s">
        <v>7</v>
      </c>
      <c r="T30" s="110" t="s">
        <v>7</v>
      </c>
      <c r="U30" s="110" t="s">
        <v>7</v>
      </c>
      <c r="V30" s="117" t="s">
        <v>7</v>
      </c>
      <c r="W30" s="113" t="s">
        <v>7</v>
      </c>
      <c r="X30" s="114" t="s">
        <v>7</v>
      </c>
      <c r="Y30" s="115" t="s">
        <v>7</v>
      </c>
      <c r="Z30" s="113" t="s">
        <v>7</v>
      </c>
      <c r="AA30" s="114" t="s">
        <v>7</v>
      </c>
      <c r="AB30" s="115" t="s">
        <v>7</v>
      </c>
      <c r="AC30" s="136">
        <f t="shared" si="0"/>
        <v>0</v>
      </c>
      <c r="AD30" s="137">
        <f t="shared" si="7"/>
        <v>0</v>
      </c>
      <c r="AE30" s="137">
        <f t="shared" si="8"/>
        <v>0</v>
      </c>
      <c r="AF30" s="138" t="str">
        <f t="shared" si="3"/>
        <v>-</v>
      </c>
      <c r="AG30" s="139" t="str">
        <f t="shared" si="4"/>
        <v>-</v>
      </c>
      <c r="AH30" s="135" t="str">
        <f t="shared" si="5"/>
        <v>-</v>
      </c>
      <c r="AI30" s="135" t="str">
        <f t="shared" si="6"/>
        <v>-</v>
      </c>
    </row>
    <row r="31" spans="1:35" ht="15.75">
      <c r="A31" s="58">
        <v>28</v>
      </c>
      <c r="B31" s="108" t="s">
        <v>7</v>
      </c>
      <c r="C31" s="109" t="s">
        <v>7</v>
      </c>
      <c r="D31" s="110" t="s">
        <v>7</v>
      </c>
      <c r="E31" s="110" t="s">
        <v>7</v>
      </c>
      <c r="F31" s="110" t="s">
        <v>7</v>
      </c>
      <c r="G31" s="110" t="s">
        <v>7</v>
      </c>
      <c r="H31" s="110" t="s">
        <v>7</v>
      </c>
      <c r="I31" s="110" t="s">
        <v>7</v>
      </c>
      <c r="J31" s="117" t="s">
        <v>7</v>
      </c>
      <c r="K31" s="109" t="s">
        <v>7</v>
      </c>
      <c r="L31" s="110" t="s">
        <v>7</v>
      </c>
      <c r="M31" s="110" t="s">
        <v>7</v>
      </c>
      <c r="N31" s="110" t="s">
        <v>7</v>
      </c>
      <c r="O31" s="117" t="s">
        <v>7</v>
      </c>
      <c r="P31" s="109" t="s">
        <v>7</v>
      </c>
      <c r="Q31" s="110" t="s">
        <v>7</v>
      </c>
      <c r="R31" s="110" t="s">
        <v>7</v>
      </c>
      <c r="S31" s="110" t="s">
        <v>7</v>
      </c>
      <c r="T31" s="110" t="s">
        <v>7</v>
      </c>
      <c r="U31" s="110" t="s">
        <v>7</v>
      </c>
      <c r="V31" s="117" t="s">
        <v>7</v>
      </c>
      <c r="W31" s="113" t="s">
        <v>7</v>
      </c>
      <c r="X31" s="114" t="s">
        <v>7</v>
      </c>
      <c r="Y31" s="115" t="s">
        <v>7</v>
      </c>
      <c r="Z31" s="113" t="s">
        <v>7</v>
      </c>
      <c r="AA31" s="114" t="s">
        <v>7</v>
      </c>
      <c r="AB31" s="115" t="s">
        <v>7</v>
      </c>
      <c r="AC31" s="136">
        <f t="shared" si="0"/>
        <v>0</v>
      </c>
      <c r="AD31" s="137">
        <f t="shared" si="7"/>
        <v>0</v>
      </c>
      <c r="AE31" s="137">
        <f t="shared" si="8"/>
        <v>0</v>
      </c>
      <c r="AF31" s="138" t="str">
        <f t="shared" si="3"/>
        <v>-</v>
      </c>
      <c r="AG31" s="139" t="str">
        <f t="shared" si="4"/>
        <v>-</v>
      </c>
      <c r="AH31" s="135" t="str">
        <f t="shared" si="5"/>
        <v>-</v>
      </c>
      <c r="AI31" s="135" t="str">
        <f t="shared" si="6"/>
        <v>-</v>
      </c>
    </row>
    <row r="32" spans="1:35" ht="15.75">
      <c r="A32" s="58">
        <v>29</v>
      </c>
      <c r="B32" s="108" t="s">
        <v>7</v>
      </c>
      <c r="C32" s="109" t="s">
        <v>7</v>
      </c>
      <c r="D32" s="110" t="s">
        <v>7</v>
      </c>
      <c r="E32" s="110" t="s">
        <v>7</v>
      </c>
      <c r="F32" s="110" t="s">
        <v>7</v>
      </c>
      <c r="G32" s="110" t="s">
        <v>7</v>
      </c>
      <c r="H32" s="110" t="s">
        <v>7</v>
      </c>
      <c r="I32" s="110" t="s">
        <v>7</v>
      </c>
      <c r="J32" s="117" t="s">
        <v>7</v>
      </c>
      <c r="K32" s="109" t="s">
        <v>7</v>
      </c>
      <c r="L32" s="110" t="s">
        <v>7</v>
      </c>
      <c r="M32" s="110" t="s">
        <v>7</v>
      </c>
      <c r="N32" s="110" t="s">
        <v>7</v>
      </c>
      <c r="O32" s="117" t="s">
        <v>7</v>
      </c>
      <c r="P32" s="109" t="s">
        <v>7</v>
      </c>
      <c r="Q32" s="110" t="s">
        <v>7</v>
      </c>
      <c r="R32" s="110" t="s">
        <v>7</v>
      </c>
      <c r="S32" s="110" t="s">
        <v>7</v>
      </c>
      <c r="T32" s="110" t="s">
        <v>7</v>
      </c>
      <c r="U32" s="110" t="s">
        <v>7</v>
      </c>
      <c r="V32" s="117" t="s">
        <v>7</v>
      </c>
      <c r="W32" s="113" t="s">
        <v>7</v>
      </c>
      <c r="X32" s="114" t="s">
        <v>7</v>
      </c>
      <c r="Y32" s="115" t="s">
        <v>7</v>
      </c>
      <c r="Z32" s="113" t="s">
        <v>7</v>
      </c>
      <c r="AA32" s="114" t="s">
        <v>7</v>
      </c>
      <c r="AB32" s="115" t="s">
        <v>7</v>
      </c>
      <c r="AC32" s="136">
        <f t="shared" si="0"/>
        <v>0</v>
      </c>
      <c r="AD32" s="137">
        <f t="shared" si="7"/>
        <v>0</v>
      </c>
      <c r="AE32" s="137">
        <f t="shared" si="8"/>
        <v>0</v>
      </c>
      <c r="AF32" s="138" t="str">
        <f t="shared" si="3"/>
        <v>-</v>
      </c>
      <c r="AG32" s="139" t="str">
        <f t="shared" si="4"/>
        <v>-</v>
      </c>
      <c r="AH32" s="135" t="str">
        <f t="shared" si="5"/>
        <v>-</v>
      </c>
      <c r="AI32" s="135" t="str">
        <f t="shared" si="6"/>
        <v>-</v>
      </c>
    </row>
    <row r="33" spans="1:35" ht="15.75">
      <c r="A33" s="58">
        <v>30</v>
      </c>
      <c r="B33" s="108" t="s">
        <v>7</v>
      </c>
      <c r="C33" s="109" t="s">
        <v>7</v>
      </c>
      <c r="D33" s="110" t="s">
        <v>7</v>
      </c>
      <c r="E33" s="110" t="s">
        <v>7</v>
      </c>
      <c r="F33" s="110" t="s">
        <v>7</v>
      </c>
      <c r="G33" s="110" t="s">
        <v>7</v>
      </c>
      <c r="H33" s="110" t="s">
        <v>7</v>
      </c>
      <c r="I33" s="110" t="s">
        <v>7</v>
      </c>
      <c r="J33" s="117" t="s">
        <v>7</v>
      </c>
      <c r="K33" s="109" t="s">
        <v>7</v>
      </c>
      <c r="L33" s="110" t="s">
        <v>7</v>
      </c>
      <c r="M33" s="110" t="s">
        <v>7</v>
      </c>
      <c r="N33" s="110" t="s">
        <v>7</v>
      </c>
      <c r="O33" s="117" t="s">
        <v>7</v>
      </c>
      <c r="P33" s="109" t="s">
        <v>7</v>
      </c>
      <c r="Q33" s="110" t="s">
        <v>7</v>
      </c>
      <c r="R33" s="110" t="s">
        <v>7</v>
      </c>
      <c r="S33" s="110" t="s">
        <v>7</v>
      </c>
      <c r="T33" s="110" t="s">
        <v>7</v>
      </c>
      <c r="U33" s="110" t="s">
        <v>7</v>
      </c>
      <c r="V33" s="117" t="s">
        <v>7</v>
      </c>
      <c r="W33" s="113" t="s">
        <v>7</v>
      </c>
      <c r="X33" s="114" t="s">
        <v>7</v>
      </c>
      <c r="Y33" s="115" t="s">
        <v>7</v>
      </c>
      <c r="Z33" s="113" t="s">
        <v>7</v>
      </c>
      <c r="AA33" s="114" t="s">
        <v>7</v>
      </c>
      <c r="AB33" s="115" t="s">
        <v>7</v>
      </c>
      <c r="AC33" s="136">
        <f t="shared" si="0"/>
        <v>0</v>
      </c>
      <c r="AD33" s="137">
        <f t="shared" si="7"/>
        <v>0</v>
      </c>
      <c r="AE33" s="137">
        <f t="shared" si="8"/>
        <v>0</v>
      </c>
      <c r="AF33" s="138" t="str">
        <f t="shared" si="3"/>
        <v>-</v>
      </c>
      <c r="AG33" s="139" t="str">
        <f t="shared" si="4"/>
        <v>-</v>
      </c>
      <c r="AH33" s="135" t="str">
        <f t="shared" si="5"/>
        <v>-</v>
      </c>
      <c r="AI33" s="135" t="str">
        <f t="shared" si="6"/>
        <v>-</v>
      </c>
    </row>
    <row r="34" spans="1:35" ht="15.75">
      <c r="A34" s="58">
        <v>31</v>
      </c>
      <c r="B34" s="108" t="s">
        <v>7</v>
      </c>
      <c r="C34" s="109"/>
      <c r="D34" s="110" t="s">
        <v>7</v>
      </c>
      <c r="E34" s="110" t="s">
        <v>7</v>
      </c>
      <c r="F34" s="110" t="s">
        <v>7</v>
      </c>
      <c r="G34" s="110" t="s">
        <v>7</v>
      </c>
      <c r="H34" s="110" t="s">
        <v>7</v>
      </c>
      <c r="I34" s="110" t="s">
        <v>7</v>
      </c>
      <c r="J34" s="117" t="s">
        <v>7</v>
      </c>
      <c r="K34" s="109" t="s">
        <v>7</v>
      </c>
      <c r="L34" s="110" t="s">
        <v>7</v>
      </c>
      <c r="M34" s="110" t="s">
        <v>7</v>
      </c>
      <c r="N34" s="110" t="s">
        <v>7</v>
      </c>
      <c r="O34" s="117" t="s">
        <v>7</v>
      </c>
      <c r="P34" s="109" t="s">
        <v>7</v>
      </c>
      <c r="Q34" s="110" t="s">
        <v>7</v>
      </c>
      <c r="R34" s="110" t="s">
        <v>7</v>
      </c>
      <c r="S34" s="110" t="s">
        <v>7</v>
      </c>
      <c r="T34" s="110" t="s">
        <v>7</v>
      </c>
      <c r="U34" s="110" t="s">
        <v>7</v>
      </c>
      <c r="V34" s="117" t="s">
        <v>7</v>
      </c>
      <c r="W34" s="113" t="s">
        <v>7</v>
      </c>
      <c r="X34" s="114" t="s">
        <v>7</v>
      </c>
      <c r="Y34" s="115" t="s">
        <v>7</v>
      </c>
      <c r="Z34" s="113" t="s">
        <v>7</v>
      </c>
      <c r="AA34" s="114" t="s">
        <v>7</v>
      </c>
      <c r="AB34" s="115" t="s">
        <v>7</v>
      </c>
      <c r="AC34" s="136">
        <f t="shared" si="0"/>
        <v>0</v>
      </c>
      <c r="AD34" s="137">
        <f t="shared" si="7"/>
        <v>0</v>
      </c>
      <c r="AE34" s="137">
        <f t="shared" si="8"/>
        <v>0</v>
      </c>
      <c r="AF34" s="138" t="str">
        <f t="shared" si="3"/>
        <v>-</v>
      </c>
      <c r="AG34" s="139" t="str">
        <f t="shared" si="4"/>
        <v>-</v>
      </c>
      <c r="AH34" s="135" t="str">
        <f t="shared" si="5"/>
        <v>-</v>
      </c>
      <c r="AI34" s="135" t="str">
        <f t="shared" si="6"/>
        <v>-</v>
      </c>
    </row>
    <row r="35" spans="1:35" ht="15.75">
      <c r="A35" s="58">
        <v>32</v>
      </c>
      <c r="B35" s="108" t="s">
        <v>7</v>
      </c>
      <c r="C35" s="109" t="s">
        <v>7</v>
      </c>
      <c r="D35" s="110" t="s">
        <v>7</v>
      </c>
      <c r="E35" s="110" t="s">
        <v>7</v>
      </c>
      <c r="F35" s="110" t="s">
        <v>7</v>
      </c>
      <c r="G35" s="110" t="s">
        <v>7</v>
      </c>
      <c r="H35" s="110" t="s">
        <v>7</v>
      </c>
      <c r="I35" s="110" t="s">
        <v>7</v>
      </c>
      <c r="J35" s="117" t="s">
        <v>7</v>
      </c>
      <c r="K35" s="109" t="s">
        <v>7</v>
      </c>
      <c r="L35" s="110" t="s">
        <v>7</v>
      </c>
      <c r="M35" s="110" t="s">
        <v>7</v>
      </c>
      <c r="N35" s="110" t="s">
        <v>7</v>
      </c>
      <c r="O35" s="117" t="s">
        <v>7</v>
      </c>
      <c r="P35" s="109" t="s">
        <v>7</v>
      </c>
      <c r="Q35" s="110" t="s">
        <v>7</v>
      </c>
      <c r="R35" s="110" t="s">
        <v>7</v>
      </c>
      <c r="S35" s="110" t="s">
        <v>7</v>
      </c>
      <c r="T35" s="110" t="s">
        <v>7</v>
      </c>
      <c r="U35" s="110" t="s">
        <v>7</v>
      </c>
      <c r="V35" s="117" t="s">
        <v>7</v>
      </c>
      <c r="W35" s="113" t="s">
        <v>7</v>
      </c>
      <c r="X35" s="114" t="s">
        <v>7</v>
      </c>
      <c r="Y35" s="115" t="s">
        <v>7</v>
      </c>
      <c r="Z35" s="113" t="s">
        <v>7</v>
      </c>
      <c r="AA35" s="114" t="s">
        <v>7</v>
      </c>
      <c r="AB35" s="115" t="s">
        <v>7</v>
      </c>
      <c r="AC35" s="136">
        <f t="shared" si="0"/>
        <v>0</v>
      </c>
      <c r="AD35" s="137">
        <f t="shared" si="7"/>
        <v>0</v>
      </c>
      <c r="AE35" s="137">
        <f t="shared" si="8"/>
        <v>0</v>
      </c>
      <c r="AF35" s="138" t="str">
        <f t="shared" si="3"/>
        <v>-</v>
      </c>
      <c r="AG35" s="139" t="str">
        <f t="shared" si="4"/>
        <v>-</v>
      </c>
      <c r="AH35" s="135" t="str">
        <f t="shared" si="5"/>
        <v>-</v>
      </c>
      <c r="AI35" s="135" t="str">
        <f t="shared" si="6"/>
        <v>-</v>
      </c>
    </row>
    <row r="36" spans="1:35" ht="15.75">
      <c r="A36" s="58">
        <v>33</v>
      </c>
      <c r="B36" s="108" t="s">
        <v>7</v>
      </c>
      <c r="C36" s="109" t="s">
        <v>7</v>
      </c>
      <c r="D36" s="110" t="s">
        <v>7</v>
      </c>
      <c r="E36" s="110" t="s">
        <v>7</v>
      </c>
      <c r="F36" s="110" t="s">
        <v>7</v>
      </c>
      <c r="G36" s="110" t="s">
        <v>7</v>
      </c>
      <c r="H36" s="110" t="s">
        <v>7</v>
      </c>
      <c r="I36" s="110" t="s">
        <v>7</v>
      </c>
      <c r="J36" s="117" t="s">
        <v>7</v>
      </c>
      <c r="K36" s="109" t="s">
        <v>7</v>
      </c>
      <c r="L36" s="110" t="s">
        <v>7</v>
      </c>
      <c r="M36" s="110" t="s">
        <v>7</v>
      </c>
      <c r="N36" s="110" t="s">
        <v>7</v>
      </c>
      <c r="O36" s="117" t="s">
        <v>7</v>
      </c>
      <c r="P36" s="109" t="s">
        <v>7</v>
      </c>
      <c r="Q36" s="110" t="s">
        <v>7</v>
      </c>
      <c r="R36" s="110" t="s">
        <v>7</v>
      </c>
      <c r="S36" s="110" t="s">
        <v>7</v>
      </c>
      <c r="T36" s="110" t="s">
        <v>7</v>
      </c>
      <c r="U36" s="110" t="s">
        <v>7</v>
      </c>
      <c r="V36" s="117" t="s">
        <v>7</v>
      </c>
      <c r="W36" s="113" t="s">
        <v>7</v>
      </c>
      <c r="X36" s="114" t="s">
        <v>7</v>
      </c>
      <c r="Y36" s="115" t="s">
        <v>7</v>
      </c>
      <c r="Z36" s="113" t="s">
        <v>7</v>
      </c>
      <c r="AA36" s="114" t="s">
        <v>7</v>
      </c>
      <c r="AB36" s="115" t="s">
        <v>7</v>
      </c>
      <c r="AC36" s="136">
        <f t="shared" si="0"/>
        <v>0</v>
      </c>
      <c r="AD36" s="137">
        <f t="shared" si="7"/>
        <v>0</v>
      </c>
      <c r="AE36" s="137">
        <f t="shared" si="8"/>
        <v>0</v>
      </c>
      <c r="AF36" s="138" t="str">
        <f t="shared" si="3"/>
        <v>-</v>
      </c>
      <c r="AG36" s="139" t="str">
        <f t="shared" si="4"/>
        <v>-</v>
      </c>
      <c r="AH36" s="135" t="str">
        <f t="shared" si="5"/>
        <v>-</v>
      </c>
      <c r="AI36" s="135" t="str">
        <f t="shared" si="6"/>
        <v>-</v>
      </c>
    </row>
    <row r="37" spans="1:35" ht="15.75">
      <c r="A37" s="58">
        <v>34</v>
      </c>
      <c r="B37" s="108" t="s">
        <v>7</v>
      </c>
      <c r="C37" s="109" t="s">
        <v>7</v>
      </c>
      <c r="D37" s="110" t="s">
        <v>7</v>
      </c>
      <c r="E37" s="110" t="s">
        <v>7</v>
      </c>
      <c r="F37" s="110" t="s">
        <v>7</v>
      </c>
      <c r="G37" s="110" t="s">
        <v>7</v>
      </c>
      <c r="H37" s="110" t="s">
        <v>7</v>
      </c>
      <c r="I37" s="110" t="s">
        <v>7</v>
      </c>
      <c r="J37" s="117" t="s">
        <v>7</v>
      </c>
      <c r="K37" s="109" t="s">
        <v>7</v>
      </c>
      <c r="L37" s="110" t="s">
        <v>7</v>
      </c>
      <c r="M37" s="110" t="s">
        <v>7</v>
      </c>
      <c r="N37" s="110" t="s">
        <v>7</v>
      </c>
      <c r="O37" s="117" t="s">
        <v>7</v>
      </c>
      <c r="P37" s="109" t="s">
        <v>7</v>
      </c>
      <c r="Q37" s="110" t="s">
        <v>7</v>
      </c>
      <c r="R37" s="110" t="s">
        <v>7</v>
      </c>
      <c r="S37" s="110" t="s">
        <v>7</v>
      </c>
      <c r="T37" s="110" t="s">
        <v>7</v>
      </c>
      <c r="U37" s="110" t="s">
        <v>7</v>
      </c>
      <c r="V37" s="117" t="s">
        <v>7</v>
      </c>
      <c r="W37" s="113" t="s">
        <v>7</v>
      </c>
      <c r="X37" s="114" t="s">
        <v>7</v>
      </c>
      <c r="Y37" s="115" t="s">
        <v>7</v>
      </c>
      <c r="Z37" s="113" t="s">
        <v>7</v>
      </c>
      <c r="AA37" s="114" t="s">
        <v>7</v>
      </c>
      <c r="AB37" s="115" t="s">
        <v>7</v>
      </c>
      <c r="AC37" s="136">
        <f t="shared" si="0"/>
        <v>0</v>
      </c>
      <c r="AD37" s="137">
        <f t="shared" si="7"/>
        <v>0</v>
      </c>
      <c r="AE37" s="137">
        <f t="shared" si="8"/>
        <v>0</v>
      </c>
      <c r="AF37" s="138" t="str">
        <f t="shared" si="3"/>
        <v>-</v>
      </c>
      <c r="AG37" s="139" t="str">
        <f t="shared" si="4"/>
        <v>-</v>
      </c>
      <c r="AH37" s="135" t="str">
        <f t="shared" si="5"/>
        <v>-</v>
      </c>
      <c r="AI37" s="135" t="str">
        <f t="shared" si="6"/>
        <v>-</v>
      </c>
    </row>
    <row r="38" spans="1:35" ht="15.75">
      <c r="A38" s="58">
        <v>35</v>
      </c>
      <c r="B38" s="108" t="s">
        <v>7</v>
      </c>
      <c r="C38" s="109" t="s">
        <v>7</v>
      </c>
      <c r="D38" s="110" t="s">
        <v>7</v>
      </c>
      <c r="E38" s="110" t="s">
        <v>7</v>
      </c>
      <c r="F38" s="110" t="s">
        <v>7</v>
      </c>
      <c r="G38" s="110" t="s">
        <v>7</v>
      </c>
      <c r="H38" s="110" t="s">
        <v>7</v>
      </c>
      <c r="I38" s="110" t="s">
        <v>7</v>
      </c>
      <c r="J38" s="117" t="s">
        <v>7</v>
      </c>
      <c r="K38" s="109" t="s">
        <v>7</v>
      </c>
      <c r="L38" s="110" t="s">
        <v>7</v>
      </c>
      <c r="M38" s="110" t="s">
        <v>7</v>
      </c>
      <c r="N38" s="110" t="s">
        <v>7</v>
      </c>
      <c r="O38" s="117" t="s">
        <v>7</v>
      </c>
      <c r="P38" s="109" t="s">
        <v>7</v>
      </c>
      <c r="Q38" s="110" t="s">
        <v>7</v>
      </c>
      <c r="R38" s="110" t="s">
        <v>7</v>
      </c>
      <c r="S38" s="110" t="s">
        <v>7</v>
      </c>
      <c r="T38" s="110" t="s">
        <v>7</v>
      </c>
      <c r="U38" s="110" t="s">
        <v>7</v>
      </c>
      <c r="V38" s="117" t="s">
        <v>7</v>
      </c>
      <c r="W38" s="113" t="s">
        <v>7</v>
      </c>
      <c r="X38" s="114" t="s">
        <v>7</v>
      </c>
      <c r="Y38" s="115" t="s">
        <v>7</v>
      </c>
      <c r="Z38" s="113" t="s">
        <v>7</v>
      </c>
      <c r="AA38" s="114" t="s">
        <v>7</v>
      </c>
      <c r="AB38" s="115" t="s">
        <v>7</v>
      </c>
      <c r="AC38" s="136">
        <f t="shared" si="0"/>
        <v>0</v>
      </c>
      <c r="AD38" s="137">
        <f t="shared" si="7"/>
        <v>0</v>
      </c>
      <c r="AE38" s="137">
        <f t="shared" si="8"/>
        <v>0</v>
      </c>
      <c r="AF38" s="138" t="str">
        <f t="shared" si="3"/>
        <v>-</v>
      </c>
      <c r="AG38" s="139" t="str">
        <f t="shared" si="4"/>
        <v>-</v>
      </c>
      <c r="AH38" s="135" t="str">
        <f t="shared" si="5"/>
        <v>-</v>
      </c>
      <c r="AI38" s="135" t="str">
        <f t="shared" si="6"/>
        <v>-</v>
      </c>
    </row>
    <row r="39" spans="1:35" ht="15.75">
      <c r="A39" s="58">
        <v>36</v>
      </c>
      <c r="B39" s="108" t="s">
        <v>7</v>
      </c>
      <c r="C39" s="109"/>
      <c r="D39" s="110" t="s">
        <v>7</v>
      </c>
      <c r="E39" s="110" t="s">
        <v>7</v>
      </c>
      <c r="F39" s="110" t="s">
        <v>7</v>
      </c>
      <c r="G39" s="110" t="s">
        <v>7</v>
      </c>
      <c r="H39" s="110" t="s">
        <v>7</v>
      </c>
      <c r="I39" s="110" t="s">
        <v>7</v>
      </c>
      <c r="J39" s="117" t="s">
        <v>7</v>
      </c>
      <c r="K39" s="109" t="s">
        <v>7</v>
      </c>
      <c r="L39" s="110" t="s">
        <v>7</v>
      </c>
      <c r="M39" s="110" t="s">
        <v>7</v>
      </c>
      <c r="N39" s="110" t="s">
        <v>7</v>
      </c>
      <c r="O39" s="117" t="s">
        <v>7</v>
      </c>
      <c r="P39" s="109" t="s">
        <v>7</v>
      </c>
      <c r="Q39" s="110" t="s">
        <v>7</v>
      </c>
      <c r="R39" s="110" t="s">
        <v>7</v>
      </c>
      <c r="S39" s="110" t="s">
        <v>7</v>
      </c>
      <c r="T39" s="110" t="s">
        <v>7</v>
      </c>
      <c r="U39" s="110" t="s">
        <v>7</v>
      </c>
      <c r="V39" s="117" t="s">
        <v>7</v>
      </c>
      <c r="W39" s="113" t="s">
        <v>7</v>
      </c>
      <c r="X39" s="114" t="s">
        <v>7</v>
      </c>
      <c r="Y39" s="115" t="s">
        <v>7</v>
      </c>
      <c r="Z39" s="113" t="s">
        <v>7</v>
      </c>
      <c r="AA39" s="114" t="s">
        <v>7</v>
      </c>
      <c r="AB39" s="115" t="s">
        <v>7</v>
      </c>
      <c r="AC39" s="136">
        <f t="shared" si="0"/>
        <v>0</v>
      </c>
      <c r="AD39" s="137">
        <f t="shared" si="7"/>
        <v>0</v>
      </c>
      <c r="AE39" s="137">
        <f t="shared" si="8"/>
        <v>0</v>
      </c>
      <c r="AF39" s="138" t="str">
        <f t="shared" si="3"/>
        <v>-</v>
      </c>
      <c r="AG39" s="139" t="str">
        <f t="shared" si="4"/>
        <v>-</v>
      </c>
      <c r="AH39" s="135" t="str">
        <f t="shared" si="5"/>
        <v>-</v>
      </c>
      <c r="AI39" s="135" t="str">
        <f t="shared" si="6"/>
        <v>-</v>
      </c>
    </row>
    <row r="40" spans="1:35" ht="15.75">
      <c r="A40" s="58">
        <v>37</v>
      </c>
      <c r="B40" s="108" t="s">
        <v>7</v>
      </c>
      <c r="C40" s="109" t="s">
        <v>7</v>
      </c>
      <c r="D40" s="110" t="s">
        <v>7</v>
      </c>
      <c r="E40" s="110" t="s">
        <v>7</v>
      </c>
      <c r="F40" s="110" t="s">
        <v>7</v>
      </c>
      <c r="G40" s="110" t="s">
        <v>7</v>
      </c>
      <c r="H40" s="110" t="s">
        <v>7</v>
      </c>
      <c r="I40" s="110" t="s">
        <v>7</v>
      </c>
      <c r="J40" s="117" t="s">
        <v>7</v>
      </c>
      <c r="K40" s="109" t="s">
        <v>7</v>
      </c>
      <c r="L40" s="110" t="s">
        <v>7</v>
      </c>
      <c r="M40" s="110" t="s">
        <v>7</v>
      </c>
      <c r="N40" s="110" t="s">
        <v>7</v>
      </c>
      <c r="O40" s="117" t="s">
        <v>7</v>
      </c>
      <c r="P40" s="109" t="s">
        <v>7</v>
      </c>
      <c r="Q40" s="110" t="s">
        <v>7</v>
      </c>
      <c r="R40" s="110" t="s">
        <v>7</v>
      </c>
      <c r="S40" s="110" t="s">
        <v>7</v>
      </c>
      <c r="T40" s="110" t="s">
        <v>7</v>
      </c>
      <c r="U40" s="110" t="s">
        <v>7</v>
      </c>
      <c r="V40" s="117" t="s">
        <v>7</v>
      </c>
      <c r="W40" s="113" t="s">
        <v>7</v>
      </c>
      <c r="X40" s="114" t="s">
        <v>7</v>
      </c>
      <c r="Y40" s="115" t="s">
        <v>7</v>
      </c>
      <c r="Z40" s="113" t="s">
        <v>7</v>
      </c>
      <c r="AA40" s="114" t="s">
        <v>7</v>
      </c>
      <c r="AB40" s="115" t="s">
        <v>7</v>
      </c>
      <c r="AC40" s="136">
        <f t="shared" si="0"/>
        <v>0</v>
      </c>
      <c r="AD40" s="137">
        <f t="shared" si="7"/>
        <v>0</v>
      </c>
      <c r="AE40" s="137">
        <f t="shared" si="8"/>
        <v>0</v>
      </c>
      <c r="AF40" s="138" t="str">
        <f t="shared" si="3"/>
        <v>-</v>
      </c>
      <c r="AG40" s="139" t="str">
        <f t="shared" si="4"/>
        <v>-</v>
      </c>
      <c r="AH40" s="135" t="str">
        <f t="shared" si="5"/>
        <v>-</v>
      </c>
      <c r="AI40" s="135" t="str">
        <f t="shared" si="6"/>
        <v>-</v>
      </c>
    </row>
    <row r="41" spans="1:35" ht="15.75">
      <c r="A41" s="58">
        <v>38</v>
      </c>
      <c r="B41" s="108" t="s">
        <v>7</v>
      </c>
      <c r="C41" s="109" t="s">
        <v>7</v>
      </c>
      <c r="D41" s="110" t="s">
        <v>7</v>
      </c>
      <c r="E41" s="110" t="s">
        <v>7</v>
      </c>
      <c r="F41" s="110" t="s">
        <v>7</v>
      </c>
      <c r="G41" s="110" t="s">
        <v>7</v>
      </c>
      <c r="H41" s="110" t="s">
        <v>7</v>
      </c>
      <c r="I41" s="110" t="s">
        <v>7</v>
      </c>
      <c r="J41" s="117" t="s">
        <v>7</v>
      </c>
      <c r="K41" s="109" t="s">
        <v>7</v>
      </c>
      <c r="L41" s="110" t="s">
        <v>7</v>
      </c>
      <c r="M41" s="110" t="s">
        <v>7</v>
      </c>
      <c r="N41" s="110" t="s">
        <v>7</v>
      </c>
      <c r="O41" s="117" t="s">
        <v>7</v>
      </c>
      <c r="P41" s="109" t="s">
        <v>7</v>
      </c>
      <c r="Q41" s="110" t="s">
        <v>7</v>
      </c>
      <c r="R41" s="110" t="s">
        <v>7</v>
      </c>
      <c r="S41" s="110" t="s">
        <v>7</v>
      </c>
      <c r="T41" s="110" t="s">
        <v>7</v>
      </c>
      <c r="U41" s="110" t="s">
        <v>7</v>
      </c>
      <c r="V41" s="117" t="s">
        <v>7</v>
      </c>
      <c r="W41" s="113" t="s">
        <v>7</v>
      </c>
      <c r="X41" s="114" t="s">
        <v>7</v>
      </c>
      <c r="Y41" s="115" t="s">
        <v>7</v>
      </c>
      <c r="Z41" s="113" t="s">
        <v>7</v>
      </c>
      <c r="AA41" s="114" t="s">
        <v>7</v>
      </c>
      <c r="AB41" s="115" t="s">
        <v>7</v>
      </c>
      <c r="AC41" s="136">
        <f t="shared" si="0"/>
        <v>0</v>
      </c>
      <c r="AD41" s="137">
        <f t="shared" si="7"/>
        <v>0</v>
      </c>
      <c r="AE41" s="137">
        <f t="shared" si="8"/>
        <v>0</v>
      </c>
      <c r="AF41" s="138" t="str">
        <f t="shared" si="3"/>
        <v>-</v>
      </c>
      <c r="AG41" s="139" t="str">
        <f t="shared" si="4"/>
        <v>-</v>
      </c>
      <c r="AH41" s="135" t="str">
        <f t="shared" si="5"/>
        <v>-</v>
      </c>
      <c r="AI41" s="135" t="str">
        <f t="shared" si="6"/>
        <v>-</v>
      </c>
    </row>
    <row r="42" spans="1:35" ht="15.75">
      <c r="A42" s="58">
        <v>39</v>
      </c>
      <c r="B42" s="108" t="s">
        <v>7</v>
      </c>
      <c r="C42" s="109" t="s">
        <v>7</v>
      </c>
      <c r="D42" s="110" t="s">
        <v>7</v>
      </c>
      <c r="E42" s="110" t="s">
        <v>7</v>
      </c>
      <c r="F42" s="110" t="s">
        <v>7</v>
      </c>
      <c r="G42" s="110" t="s">
        <v>7</v>
      </c>
      <c r="H42" s="110" t="s">
        <v>7</v>
      </c>
      <c r="I42" s="110" t="s">
        <v>7</v>
      </c>
      <c r="J42" s="117" t="s">
        <v>7</v>
      </c>
      <c r="K42" s="109" t="s">
        <v>7</v>
      </c>
      <c r="L42" s="110" t="s">
        <v>7</v>
      </c>
      <c r="M42" s="110" t="s">
        <v>7</v>
      </c>
      <c r="N42" s="110" t="s">
        <v>7</v>
      </c>
      <c r="O42" s="117" t="s">
        <v>7</v>
      </c>
      <c r="P42" s="109" t="s">
        <v>7</v>
      </c>
      <c r="Q42" s="110" t="s">
        <v>7</v>
      </c>
      <c r="R42" s="110" t="s">
        <v>7</v>
      </c>
      <c r="S42" s="110" t="s">
        <v>7</v>
      </c>
      <c r="T42" s="110" t="s">
        <v>7</v>
      </c>
      <c r="U42" s="110" t="s">
        <v>7</v>
      </c>
      <c r="V42" s="117" t="s">
        <v>7</v>
      </c>
      <c r="W42" s="113" t="s">
        <v>7</v>
      </c>
      <c r="X42" s="114" t="s">
        <v>7</v>
      </c>
      <c r="Y42" s="115" t="s">
        <v>7</v>
      </c>
      <c r="Z42" s="113" t="s">
        <v>7</v>
      </c>
      <c r="AA42" s="114" t="s">
        <v>7</v>
      </c>
      <c r="AB42" s="115" t="s">
        <v>7</v>
      </c>
      <c r="AC42" s="136">
        <f t="shared" si="0"/>
        <v>0</v>
      </c>
      <c r="AD42" s="137">
        <f t="shared" si="7"/>
        <v>0</v>
      </c>
      <c r="AE42" s="137">
        <f t="shared" si="8"/>
        <v>0</v>
      </c>
      <c r="AF42" s="138" t="str">
        <f t="shared" si="3"/>
        <v>-</v>
      </c>
      <c r="AG42" s="139" t="str">
        <f t="shared" si="4"/>
        <v>-</v>
      </c>
      <c r="AH42" s="135" t="str">
        <f t="shared" si="5"/>
        <v>-</v>
      </c>
      <c r="AI42" s="135" t="str">
        <f t="shared" si="6"/>
        <v>-</v>
      </c>
    </row>
    <row r="43" spans="1:35" ht="16.5" thickBot="1">
      <c r="A43" s="59">
        <v>40</v>
      </c>
      <c r="B43" s="118"/>
      <c r="C43" s="119" t="s">
        <v>7</v>
      </c>
      <c r="D43" s="120" t="s">
        <v>7</v>
      </c>
      <c r="E43" s="120" t="s">
        <v>7</v>
      </c>
      <c r="F43" s="120" t="s">
        <v>7</v>
      </c>
      <c r="G43" s="120" t="s">
        <v>7</v>
      </c>
      <c r="H43" s="120" t="s">
        <v>7</v>
      </c>
      <c r="I43" s="120" t="s">
        <v>7</v>
      </c>
      <c r="J43" s="121" t="s">
        <v>7</v>
      </c>
      <c r="K43" s="119" t="s">
        <v>7</v>
      </c>
      <c r="L43" s="120" t="s">
        <v>7</v>
      </c>
      <c r="M43" s="120" t="s">
        <v>7</v>
      </c>
      <c r="N43" s="120" t="s">
        <v>7</v>
      </c>
      <c r="O43" s="121" t="s">
        <v>7</v>
      </c>
      <c r="P43" s="119" t="s">
        <v>7</v>
      </c>
      <c r="Q43" s="120" t="s">
        <v>7</v>
      </c>
      <c r="R43" s="120" t="s">
        <v>7</v>
      </c>
      <c r="S43" s="120" t="s">
        <v>7</v>
      </c>
      <c r="T43" s="120" t="s">
        <v>7</v>
      </c>
      <c r="U43" s="120" t="s">
        <v>7</v>
      </c>
      <c r="V43" s="121" t="s">
        <v>7</v>
      </c>
      <c r="W43" s="122" t="s">
        <v>7</v>
      </c>
      <c r="X43" s="123" t="s">
        <v>7</v>
      </c>
      <c r="Y43" s="124" t="s">
        <v>7</v>
      </c>
      <c r="Z43" s="122" t="s">
        <v>7</v>
      </c>
      <c r="AA43" s="123" t="s">
        <v>7</v>
      </c>
      <c r="AB43" s="124" t="s">
        <v>7</v>
      </c>
      <c r="AC43" s="140">
        <f t="shared" si="0"/>
        <v>0</v>
      </c>
      <c r="AD43" s="141">
        <f t="shared" si="7"/>
        <v>0</v>
      </c>
      <c r="AE43" s="141">
        <f t="shared" si="8"/>
        <v>0</v>
      </c>
      <c r="AF43" s="142" t="str">
        <f t="shared" si="3"/>
        <v>-</v>
      </c>
      <c r="AG43" s="143" t="str">
        <f t="shared" si="4"/>
        <v>-</v>
      </c>
      <c r="AH43" s="135" t="str">
        <f t="shared" si="5"/>
        <v>-</v>
      </c>
      <c r="AI43" s="135" t="str">
        <f t="shared" si="6"/>
        <v>-</v>
      </c>
    </row>
    <row r="44" spans="1:35" ht="15.75">
      <c r="A44" s="37"/>
      <c r="B44" s="42">
        <f>40-COUNTBLANK(B4:B43)</f>
        <v>0</v>
      </c>
      <c r="C44" s="41"/>
      <c r="D44" s="41"/>
      <c r="E44" s="41"/>
      <c r="F44" s="41"/>
      <c r="G44" s="41"/>
      <c r="H44" s="41"/>
      <c r="I44" s="41"/>
      <c r="J44" s="41"/>
      <c r="K44" s="41"/>
      <c r="L44" s="41"/>
      <c r="M44" s="41"/>
      <c r="N44" s="41"/>
      <c r="O44" s="41"/>
      <c r="P44" s="41"/>
      <c r="Q44" s="41"/>
      <c r="R44" s="41"/>
      <c r="S44" s="41"/>
      <c r="T44" s="41"/>
      <c r="U44" s="41"/>
      <c r="V44" s="41"/>
      <c r="W44" s="41"/>
      <c r="X44" s="41"/>
      <c r="Y44" s="41"/>
      <c r="Z44" s="41"/>
      <c r="AA44" s="41"/>
      <c r="AB44" s="41"/>
    </row>
    <row r="45" spans="1:35" ht="15.75">
      <c r="A45" s="37"/>
      <c r="B45" s="2" t="s">
        <v>21</v>
      </c>
      <c r="C45" s="38">
        <f t="shared" ref="C45:V45" si="9">40-COUNTBLANK($B$4:$B$43)-C50-C46</f>
        <v>0</v>
      </c>
      <c r="D45" s="38">
        <f t="shared" si="9"/>
        <v>0</v>
      </c>
      <c r="E45" s="38">
        <f t="shared" si="9"/>
        <v>0</v>
      </c>
      <c r="F45" s="38">
        <f t="shared" si="9"/>
        <v>0</v>
      </c>
      <c r="G45" s="38">
        <f t="shared" si="9"/>
        <v>0</v>
      </c>
      <c r="H45" s="38">
        <f t="shared" si="9"/>
        <v>0</v>
      </c>
      <c r="I45" s="38">
        <f t="shared" si="9"/>
        <v>0</v>
      </c>
      <c r="J45" s="38">
        <f t="shared" si="9"/>
        <v>0</v>
      </c>
      <c r="K45" s="38">
        <f t="shared" si="9"/>
        <v>0</v>
      </c>
      <c r="L45" s="38">
        <f t="shared" si="9"/>
        <v>0</v>
      </c>
      <c r="M45" s="38">
        <f t="shared" si="9"/>
        <v>0</v>
      </c>
      <c r="N45" s="38">
        <f t="shared" si="9"/>
        <v>0</v>
      </c>
      <c r="O45" s="38">
        <f t="shared" si="9"/>
        <v>0</v>
      </c>
      <c r="P45" s="38">
        <f t="shared" si="9"/>
        <v>0</v>
      </c>
      <c r="Q45" s="38">
        <f t="shared" si="9"/>
        <v>0</v>
      </c>
      <c r="R45" s="38">
        <f t="shared" si="9"/>
        <v>0</v>
      </c>
      <c r="S45" s="38">
        <f t="shared" si="9"/>
        <v>0</v>
      </c>
      <c r="T45" s="38">
        <f t="shared" si="9"/>
        <v>0</v>
      </c>
      <c r="U45" s="38">
        <f t="shared" si="9"/>
        <v>0</v>
      </c>
      <c r="V45" s="38">
        <f t="shared" si="9"/>
        <v>0</v>
      </c>
      <c r="W45" s="39">
        <f>COUNTIFS(W4:W43,"&lt;1")</f>
        <v>0</v>
      </c>
      <c r="X45" s="39">
        <f t="shared" ref="X45:AB45" si="10">COUNTIFS(X4:X43,"&lt;1")</f>
        <v>0</v>
      </c>
      <c r="Y45" s="39">
        <f t="shared" si="10"/>
        <v>0</v>
      </c>
      <c r="Z45" s="39">
        <f t="shared" si="10"/>
        <v>0</v>
      </c>
      <c r="AA45" s="39">
        <f t="shared" si="10"/>
        <v>0</v>
      </c>
      <c r="AB45" s="39">
        <f t="shared" si="10"/>
        <v>0</v>
      </c>
    </row>
    <row r="46" spans="1:35" ht="15.75">
      <c r="A46" s="34">
        <v>1</v>
      </c>
      <c r="B46" s="2" t="s">
        <v>20</v>
      </c>
      <c r="C46" s="38">
        <f>SUM(C4:C43)</f>
        <v>0</v>
      </c>
      <c r="D46" s="38">
        <f t="shared" ref="D46:V46" si="11">SUM(D4:D43)</f>
        <v>0</v>
      </c>
      <c r="E46" s="38">
        <f t="shared" si="11"/>
        <v>0</v>
      </c>
      <c r="F46" s="38">
        <f t="shared" si="11"/>
        <v>0</v>
      </c>
      <c r="G46" s="38">
        <f t="shared" si="11"/>
        <v>0</v>
      </c>
      <c r="H46" s="38">
        <f t="shared" si="11"/>
        <v>0</v>
      </c>
      <c r="I46" s="38">
        <f t="shared" si="11"/>
        <v>0</v>
      </c>
      <c r="J46" s="38">
        <f t="shared" si="11"/>
        <v>0</v>
      </c>
      <c r="K46" s="38">
        <f t="shared" si="11"/>
        <v>0</v>
      </c>
      <c r="L46" s="38">
        <f t="shared" si="11"/>
        <v>0</v>
      </c>
      <c r="M46" s="38">
        <f t="shared" si="11"/>
        <v>0</v>
      </c>
      <c r="N46" s="38">
        <f t="shared" si="11"/>
        <v>0</v>
      </c>
      <c r="O46" s="38">
        <f t="shared" si="11"/>
        <v>0</v>
      </c>
      <c r="P46" s="38">
        <f t="shared" si="11"/>
        <v>0</v>
      </c>
      <c r="Q46" s="38">
        <f t="shared" si="11"/>
        <v>0</v>
      </c>
      <c r="R46" s="38">
        <f t="shared" si="11"/>
        <v>0</v>
      </c>
      <c r="S46" s="38">
        <f t="shared" si="11"/>
        <v>0</v>
      </c>
      <c r="T46" s="38">
        <f t="shared" si="11"/>
        <v>0</v>
      </c>
      <c r="U46" s="38">
        <f t="shared" si="11"/>
        <v>0</v>
      </c>
      <c r="V46" s="38">
        <f t="shared" si="11"/>
        <v>0</v>
      </c>
      <c r="W46" s="39">
        <f t="shared" ref="W46:AB46" si="12">COUNTIFS(W4:W43,"&lt;2",W4:W43,"&gt;0")</f>
        <v>0</v>
      </c>
      <c r="X46" s="39">
        <f t="shared" si="12"/>
        <v>0</v>
      </c>
      <c r="Y46" s="39">
        <f t="shared" si="12"/>
        <v>0</v>
      </c>
      <c r="Z46" s="39">
        <f t="shared" si="12"/>
        <v>0</v>
      </c>
      <c r="AA46" s="39">
        <f t="shared" si="12"/>
        <v>0</v>
      </c>
      <c r="AB46" s="39">
        <f t="shared" si="12"/>
        <v>0</v>
      </c>
    </row>
    <row r="47" spans="1:35" ht="15.75">
      <c r="A47" s="35">
        <v>2</v>
      </c>
      <c r="B47" s="2" t="s">
        <v>19</v>
      </c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39">
        <f t="shared" ref="W47:AB47" si="13">COUNTIFS(W4:W43,"&lt;3",W4:W43,"&gt;1")</f>
        <v>0</v>
      </c>
      <c r="X47" s="39">
        <f t="shared" si="13"/>
        <v>0</v>
      </c>
      <c r="Y47" s="39">
        <f t="shared" si="13"/>
        <v>0</v>
      </c>
      <c r="Z47" s="39">
        <f t="shared" si="13"/>
        <v>0</v>
      </c>
      <c r="AA47" s="39">
        <f t="shared" si="13"/>
        <v>0</v>
      </c>
      <c r="AB47" s="39">
        <f t="shared" si="13"/>
        <v>0</v>
      </c>
    </row>
    <row r="48" spans="1:35" ht="15.75">
      <c r="A48" s="35">
        <v>3</v>
      </c>
      <c r="B48" s="2" t="s">
        <v>18</v>
      </c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39">
        <f t="shared" ref="W48:AB48" si="14">COUNTIFS(W4:W43,"&lt;4",W4:W43,"&gt;2")</f>
        <v>0</v>
      </c>
      <c r="X48" s="39">
        <f t="shared" si="14"/>
        <v>0</v>
      </c>
      <c r="Y48" s="39">
        <f t="shared" si="14"/>
        <v>0</v>
      </c>
      <c r="Z48" s="39">
        <f t="shared" si="14"/>
        <v>0</v>
      </c>
      <c r="AA48" s="39">
        <f t="shared" si="14"/>
        <v>0</v>
      </c>
      <c r="AB48" s="39">
        <f t="shared" si="14"/>
        <v>0</v>
      </c>
    </row>
    <row r="49" spans="1:28" ht="15.75">
      <c r="A49" s="35">
        <v>4</v>
      </c>
      <c r="B49" s="2" t="s">
        <v>16</v>
      </c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39">
        <f t="shared" ref="W49:AB49" si="15">COUNTIFS(W4:W43,"&lt;5",W4:W43,"&gt;3")</f>
        <v>0</v>
      </c>
      <c r="X49" s="39">
        <f t="shared" si="15"/>
        <v>0</v>
      </c>
      <c r="Y49" s="39">
        <f t="shared" si="15"/>
        <v>0</v>
      </c>
      <c r="Z49" s="39">
        <f t="shared" si="15"/>
        <v>0</v>
      </c>
      <c r="AA49" s="39">
        <f t="shared" si="15"/>
        <v>0</v>
      </c>
      <c r="AB49" s="39">
        <f t="shared" si="15"/>
        <v>0</v>
      </c>
    </row>
    <row r="50" spans="1:28" ht="15.75">
      <c r="A50" s="1"/>
      <c r="B50" s="2" t="s">
        <v>14</v>
      </c>
      <c r="C50" s="39">
        <f t="shared" ref="C50:AB50" si="16">COUNTBLANK(C4:C43)-COUNTBLANK($B$4:$B$43)</f>
        <v>0</v>
      </c>
      <c r="D50" s="39">
        <f t="shared" si="16"/>
        <v>0</v>
      </c>
      <c r="E50" s="39">
        <f t="shared" si="16"/>
        <v>0</v>
      </c>
      <c r="F50" s="39">
        <f t="shared" si="16"/>
        <v>0</v>
      </c>
      <c r="G50" s="39">
        <f t="shared" si="16"/>
        <v>0</v>
      </c>
      <c r="H50" s="39">
        <f t="shared" si="16"/>
        <v>0</v>
      </c>
      <c r="I50" s="39">
        <f t="shared" si="16"/>
        <v>0</v>
      </c>
      <c r="J50" s="39">
        <f t="shared" si="16"/>
        <v>0</v>
      </c>
      <c r="K50" s="39">
        <f t="shared" si="16"/>
        <v>0</v>
      </c>
      <c r="L50" s="39">
        <f t="shared" si="16"/>
        <v>0</v>
      </c>
      <c r="M50" s="39">
        <f t="shared" si="16"/>
        <v>0</v>
      </c>
      <c r="N50" s="39">
        <f t="shared" si="16"/>
        <v>0</v>
      </c>
      <c r="O50" s="39">
        <f t="shared" si="16"/>
        <v>0</v>
      </c>
      <c r="P50" s="39">
        <f t="shared" si="16"/>
        <v>0</v>
      </c>
      <c r="Q50" s="39">
        <f t="shared" si="16"/>
        <v>0</v>
      </c>
      <c r="R50" s="39">
        <f t="shared" si="16"/>
        <v>0</v>
      </c>
      <c r="S50" s="39">
        <f t="shared" si="16"/>
        <v>0</v>
      </c>
      <c r="T50" s="39">
        <f t="shared" si="16"/>
        <v>0</v>
      </c>
      <c r="U50" s="39">
        <f t="shared" si="16"/>
        <v>0</v>
      </c>
      <c r="V50" s="39">
        <f t="shared" si="16"/>
        <v>0</v>
      </c>
      <c r="W50" s="39">
        <f t="shared" si="16"/>
        <v>0</v>
      </c>
      <c r="X50" s="39">
        <f t="shared" si="16"/>
        <v>0</v>
      </c>
      <c r="Y50" s="39">
        <f t="shared" si="16"/>
        <v>0</v>
      </c>
      <c r="Z50" s="39">
        <f t="shared" si="16"/>
        <v>0</v>
      </c>
      <c r="AA50" s="39">
        <f t="shared" si="16"/>
        <v>0</v>
      </c>
      <c r="AB50" s="39">
        <f t="shared" si="16"/>
        <v>0</v>
      </c>
    </row>
  </sheetData>
  <sheetProtection password="DE97" sheet="1" formatCells="0" formatColumns="0" formatRows="0" insertColumns="0" insertRows="0" insertHyperlinks="0" deleteColumns="0" deleteRows="0" sort="0" autoFilter="0" pivotTables="0"/>
  <mergeCells count="12">
    <mergeCell ref="AF2:AF3"/>
    <mergeCell ref="AG2:AG3"/>
    <mergeCell ref="W1:AG1"/>
    <mergeCell ref="A2:A3"/>
    <mergeCell ref="AC2:AE2"/>
    <mergeCell ref="N1:Q1"/>
    <mergeCell ref="C2:J2"/>
    <mergeCell ref="K2:O2"/>
    <mergeCell ref="P2:V2"/>
    <mergeCell ref="W2:Y2"/>
    <mergeCell ref="Z2:AB2"/>
    <mergeCell ref="B2:B3"/>
  </mergeCells>
  <conditionalFormatting sqref="A4:A43">
    <cfRule type="expression" dxfId="1" priority="3" stopIfTrue="1">
      <formula>$C4&lt;&gt;""</formula>
    </cfRule>
  </conditionalFormatting>
  <conditionalFormatting sqref="C45:AB50 C4:AB43">
    <cfRule type="expression" dxfId="0" priority="4" stopIfTrue="1">
      <formula>$A$2=1</formula>
    </cfRule>
  </conditionalFormatting>
  <pageMargins left="0.23622047244094491" right="0.23622047244094491" top="0.74803149606299213" bottom="0.74803149606299213" header="0.31496062992125984" footer="0.31496062992125984"/>
  <pageSetup paperSize="9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00"/>
  </sheetPr>
  <dimension ref="A1:O160"/>
  <sheetViews>
    <sheetView topLeftCell="A100" workbookViewId="0">
      <selection activeCell="J8" sqref="J8"/>
    </sheetView>
  </sheetViews>
  <sheetFormatPr defaultRowHeight="15"/>
  <cols>
    <col min="1" max="1" width="15.42578125" style="145" customWidth="1"/>
    <col min="2" max="2" width="11.28515625" style="145" customWidth="1"/>
    <col min="3" max="5" width="9.85546875" style="145" customWidth="1"/>
    <col min="6" max="6" width="9.85546875" style="145" bestFit="1" customWidth="1"/>
    <col min="7" max="7" width="9.140625" style="145"/>
    <col min="8" max="8" width="15" style="145" customWidth="1"/>
    <col min="9" max="9" width="10.5703125" style="145" customWidth="1"/>
    <col min="10" max="12" width="9.140625" style="145" customWidth="1"/>
    <col min="13" max="13" width="9.85546875" style="145" customWidth="1"/>
    <col min="14" max="14" width="2" style="145" customWidth="1"/>
    <col min="15" max="16384" width="9.140625" style="145"/>
  </cols>
  <sheetData>
    <row r="1" spans="1:15" ht="28.5" customHeight="1">
      <c r="A1" s="88" t="s">
        <v>24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144"/>
      <c r="O1" s="144"/>
    </row>
    <row r="2" spans="1:15" ht="15" customHeight="1">
      <c r="A2" s="61"/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144"/>
      <c r="O2" s="144"/>
    </row>
    <row r="3" spans="1:15" ht="15" customHeight="1">
      <c r="A3" s="61" t="s">
        <v>25</v>
      </c>
      <c r="B3" s="89">
        <f>Ведомость!N1</f>
        <v>0</v>
      </c>
      <c r="C3" s="90"/>
      <c r="D3" s="15"/>
      <c r="E3" s="91" t="s">
        <v>26</v>
      </c>
      <c r="F3" s="91"/>
      <c r="G3" s="89">
        <f>Ведомость!W1</f>
        <v>0</v>
      </c>
      <c r="H3" s="92"/>
      <c r="I3" s="92"/>
      <c r="J3" s="92"/>
      <c r="K3" s="92"/>
      <c r="L3" s="92"/>
      <c r="M3" s="90"/>
      <c r="N3" s="16"/>
      <c r="O3" s="144"/>
    </row>
    <row r="4" spans="1:15" ht="15" customHeight="1">
      <c r="A4" s="61"/>
      <c r="B4" s="17"/>
      <c r="C4" s="17"/>
      <c r="D4" s="15"/>
      <c r="E4" s="62"/>
      <c r="F4" s="62"/>
      <c r="G4" s="17"/>
      <c r="H4" s="17"/>
      <c r="I4" s="17"/>
      <c r="J4" s="17"/>
      <c r="K4" s="17"/>
      <c r="L4" s="17"/>
      <c r="M4" s="17"/>
      <c r="N4" s="16"/>
      <c r="O4" s="144"/>
    </row>
    <row r="6" spans="1:15" ht="15.75" customHeight="1">
      <c r="A6" s="79" t="s">
        <v>0</v>
      </c>
      <c r="B6" s="80"/>
      <c r="C6" s="80"/>
      <c r="D6" s="80"/>
      <c r="E6" s="80"/>
      <c r="F6" s="81"/>
      <c r="H6" s="79" t="s">
        <v>9</v>
      </c>
      <c r="I6" s="80"/>
      <c r="J6" s="80"/>
      <c r="K6" s="80"/>
      <c r="L6" s="80"/>
      <c r="M6" s="81"/>
    </row>
    <row r="7" spans="1:15" ht="31.5">
      <c r="A7" s="9"/>
      <c r="B7" s="11" t="s">
        <v>1</v>
      </c>
      <c r="C7" s="11" t="s">
        <v>2</v>
      </c>
      <c r="D7" s="11" t="s">
        <v>3</v>
      </c>
      <c r="E7" s="11" t="s">
        <v>4</v>
      </c>
      <c r="F7" s="63" t="s">
        <v>5</v>
      </c>
      <c r="H7" s="9"/>
      <c r="I7" s="11" t="s">
        <v>1</v>
      </c>
      <c r="J7" s="11" t="s">
        <v>2</v>
      </c>
      <c r="K7" s="11" t="s">
        <v>3</v>
      </c>
      <c r="L7" s="11" t="s">
        <v>4</v>
      </c>
      <c r="M7" s="63" t="s">
        <v>5</v>
      </c>
    </row>
    <row r="8" spans="1:15" ht="15.75">
      <c r="A8" s="10" t="s">
        <v>6</v>
      </c>
      <c r="B8" s="5">
        <f>IF($A$11=0,0,B9/$A$11)</f>
        <v>0</v>
      </c>
      <c r="C8" s="5">
        <f>IF($A$11=0,0,C9/$A$11)</f>
        <v>0</v>
      </c>
      <c r="D8" s="5">
        <f>IF($A$11=0,0,D9/$A$11)</f>
        <v>0</v>
      </c>
      <c r="E8" s="5">
        <f>IF($A$11=0,0,E9/$A$11)</f>
        <v>0</v>
      </c>
      <c r="F8" s="5">
        <f>IF($A$11=0,0,F9/$A$11)</f>
        <v>0</v>
      </c>
      <c r="H8" s="10" t="s">
        <v>6</v>
      </c>
      <c r="I8" s="5">
        <f>IF($H$11=0,0,I9/$H$11)</f>
        <v>0</v>
      </c>
      <c r="J8" s="5">
        <f>IF($H$11=0,0,J9/$H$11)</f>
        <v>0</v>
      </c>
      <c r="K8" s="5">
        <f>IF($H$11=0,0,K9/$H$11)</f>
        <v>0</v>
      </c>
      <c r="L8" s="5">
        <f>IF($H$11=0,0,L9/$H$11)</f>
        <v>0</v>
      </c>
      <c r="M8" s="5">
        <f>IF($H$11=0,0,M9/$H$11)</f>
        <v>0</v>
      </c>
    </row>
    <row r="9" spans="1:15" ht="15.75">
      <c r="A9" s="10" t="s">
        <v>8</v>
      </c>
      <c r="B9" s="8">
        <f>COUNTIFS(Ведомость!$AG$4:$AG$43,"=5")</f>
        <v>0</v>
      </c>
      <c r="C9" s="8">
        <f>COUNTIFS(Ведомость!$AG$4:$AG$43,"=4")</f>
        <v>0</v>
      </c>
      <c r="D9" s="8">
        <f>COUNTIFS(Ведомость!$AG$4:$AG$43,"=3")</f>
        <v>0</v>
      </c>
      <c r="E9" s="8">
        <f>COUNTIFS(Ведомость!$AG$4:$AG$43,"=2")</f>
        <v>0</v>
      </c>
      <c r="F9" s="8">
        <f>COUNTIFS(Ведомость!$AG$4:$AG$43,"-")-COUNTBLANK(Ведомость!B4:B43)</f>
        <v>0</v>
      </c>
      <c r="H9" s="10" t="s">
        <v>8</v>
      </c>
      <c r="I9" s="8">
        <f>COUNTIFS(Ведомость!$AH$4:$AH$43,"&gt;7")</f>
        <v>0</v>
      </c>
      <c r="J9" s="8">
        <f>COUNTIFS(Ведомость!$AH$4:$AH$43,"&gt;4",Ведомость!$AH$4:$AH$43,"&lt;8")</f>
        <v>0</v>
      </c>
      <c r="K9" s="8">
        <f>COUNTIFS(Ведомость!$AH$4:$AH$43,"&gt;1",Ведомость!$AH$4:$AH$43,"&lt;5")</f>
        <v>0</v>
      </c>
      <c r="L9" s="8">
        <f>COUNTIFS(Ведомость!$AH$4:$AH$43,"&gt;-1",Ведомость!$AH$4:$AH$43,"&lt;2")</f>
        <v>0</v>
      </c>
      <c r="M9" s="8">
        <f>COUNTIFS(Ведомость!$AH$4:$AH$43,"-")-COUNTBLANK(Ведомость!B4:B43)</f>
        <v>0</v>
      </c>
    </row>
    <row r="11" spans="1:15">
      <c r="A11" s="145">
        <f>SUM(B9:F9)</f>
        <v>0</v>
      </c>
      <c r="H11" s="145">
        <f>SUM(I9:M9)</f>
        <v>0</v>
      </c>
    </row>
    <row r="28" spans="1:11" ht="15.75">
      <c r="A28" s="146" t="s">
        <v>40</v>
      </c>
      <c r="B28" s="146"/>
      <c r="C28" s="147" t="e">
        <f>SUM(B9:C9)/Ведомость!$B$44</f>
        <v>#DIV/0!</v>
      </c>
      <c r="D28" s="148"/>
      <c r="H28" s="146" t="s">
        <v>40</v>
      </c>
      <c r="I28" s="146"/>
      <c r="J28" s="147" t="e">
        <f>SUM(I9:J9)/Ведомость!$B$44</f>
        <v>#DIV/0!</v>
      </c>
      <c r="K28" s="148"/>
    </row>
    <row r="29" spans="1:11" ht="15.75">
      <c r="A29" s="146" t="s">
        <v>41</v>
      </c>
      <c r="B29" s="146"/>
      <c r="C29" s="147" t="e">
        <f>SUM(B9:D9)/Ведомость!$B$44</f>
        <v>#DIV/0!</v>
      </c>
      <c r="D29" s="148"/>
      <c r="H29" s="146" t="s">
        <v>41</v>
      </c>
      <c r="I29" s="146"/>
      <c r="J29" s="147" t="e">
        <f>SUM(I9:K9)/Ведомость!$B$44</f>
        <v>#DIV/0!</v>
      </c>
      <c r="K29" s="148"/>
    </row>
    <row r="32" spans="1:11">
      <c r="A32" s="76" t="s">
        <v>10</v>
      </c>
      <c r="B32" s="78" t="s">
        <v>11</v>
      </c>
      <c r="C32" s="149"/>
      <c r="D32" s="149"/>
      <c r="E32" s="149"/>
      <c r="F32" s="149"/>
      <c r="G32" s="149"/>
      <c r="H32" s="149"/>
      <c r="I32" s="149"/>
      <c r="J32" s="149"/>
      <c r="K32" s="150"/>
    </row>
    <row r="33" spans="1:11" ht="15.75">
      <c r="A33" s="77"/>
      <c r="B33" s="11">
        <v>1</v>
      </c>
      <c r="C33" s="11">
        <v>2</v>
      </c>
      <c r="D33" s="11">
        <v>3</v>
      </c>
      <c r="E33" s="11">
        <v>4</v>
      </c>
      <c r="F33" s="11">
        <v>5</v>
      </c>
      <c r="G33" s="11">
        <v>6</v>
      </c>
      <c r="H33" s="11">
        <v>7</v>
      </c>
      <c r="I33" s="11">
        <v>8</v>
      </c>
      <c r="J33" s="11">
        <v>9</v>
      </c>
      <c r="K33" s="11">
        <v>10</v>
      </c>
    </row>
    <row r="34" spans="1:11" ht="15.75">
      <c r="A34" s="12" t="s">
        <v>12</v>
      </c>
      <c r="B34" s="7" t="e">
        <f>(Ведомость!C46)/(Ведомость!$B$44)</f>
        <v>#DIV/0!</v>
      </c>
      <c r="C34" s="7" t="e">
        <f>(Ведомость!D46)/(Ведомость!$B$44)</f>
        <v>#DIV/0!</v>
      </c>
      <c r="D34" s="7" t="e">
        <f>(Ведомость!E46)/(Ведомость!$B$44)</f>
        <v>#DIV/0!</v>
      </c>
      <c r="E34" s="7" t="e">
        <f>(Ведомость!F46)/(Ведомость!$B$44)</f>
        <v>#DIV/0!</v>
      </c>
      <c r="F34" s="7" t="e">
        <f>(Ведомость!G46)/(Ведомость!$B$44)</f>
        <v>#DIV/0!</v>
      </c>
      <c r="G34" s="7" t="e">
        <f>(Ведомость!H46)/(Ведомость!$B$44)</f>
        <v>#DIV/0!</v>
      </c>
      <c r="H34" s="7" t="e">
        <f>(Ведомость!I46)/(Ведомость!$B$44)</f>
        <v>#DIV/0!</v>
      </c>
      <c r="I34" s="7" t="e">
        <f>(Ведомость!J46)/(Ведомость!$B$44)</f>
        <v>#DIV/0!</v>
      </c>
      <c r="J34" s="7" t="e">
        <f>(Ведомость!K46)/(Ведомость!$B$44)</f>
        <v>#DIV/0!</v>
      </c>
      <c r="K34" s="7" t="e">
        <f>(Ведомость!L46)/(Ведомость!$B$44)</f>
        <v>#DIV/0!</v>
      </c>
    </row>
    <row r="35" spans="1:11" ht="15.75">
      <c r="A35" s="12" t="s">
        <v>13</v>
      </c>
      <c r="B35" s="7" t="e">
        <f>(Ведомость!C45)/(Ведомость!$B$44)</f>
        <v>#DIV/0!</v>
      </c>
      <c r="C35" s="7" t="e">
        <f>(Ведомость!D45)/(Ведомость!$B$44)</f>
        <v>#DIV/0!</v>
      </c>
      <c r="D35" s="7" t="e">
        <f>(Ведомость!E45)/(Ведомость!$B$44)</f>
        <v>#DIV/0!</v>
      </c>
      <c r="E35" s="7" t="e">
        <f>(Ведомость!F45)/(Ведомость!$B$44)</f>
        <v>#DIV/0!</v>
      </c>
      <c r="F35" s="7" t="e">
        <f>(Ведомость!G45)/(Ведомость!$B$44)</f>
        <v>#DIV/0!</v>
      </c>
      <c r="G35" s="7" t="e">
        <f>(Ведомость!H45)/(Ведомость!$B$44)</f>
        <v>#DIV/0!</v>
      </c>
      <c r="H35" s="7" t="e">
        <f>(Ведомость!I45)/(Ведомость!$B$44)</f>
        <v>#DIV/0!</v>
      </c>
      <c r="I35" s="7" t="e">
        <f>(Ведомость!J45)/(Ведомость!$B$44)</f>
        <v>#DIV/0!</v>
      </c>
      <c r="J35" s="7" t="e">
        <f>(Ведомость!K45)/(Ведомость!$B$44)</f>
        <v>#DIV/0!</v>
      </c>
      <c r="K35" s="7" t="e">
        <f>(Ведомость!L45)/(Ведомость!$B$44)</f>
        <v>#DIV/0!</v>
      </c>
    </row>
    <row r="36" spans="1:11" ht="15.75">
      <c r="A36" s="13" t="s">
        <v>14</v>
      </c>
      <c r="B36" s="7" t="e">
        <f>(Ведомость!C50)/(Ведомость!$B$44)</f>
        <v>#DIV/0!</v>
      </c>
      <c r="C36" s="7" t="e">
        <f>(Ведомость!D50)/(Ведомость!$B$44)</f>
        <v>#DIV/0!</v>
      </c>
      <c r="D36" s="7" t="e">
        <f>(Ведомость!E50)/(Ведомость!$B$44)</f>
        <v>#DIV/0!</v>
      </c>
      <c r="E36" s="7" t="e">
        <f>(Ведомость!F50)/(Ведомость!$B$44)</f>
        <v>#DIV/0!</v>
      </c>
      <c r="F36" s="7" t="e">
        <f>(Ведомость!G50)/(Ведомость!$B$44)</f>
        <v>#DIV/0!</v>
      </c>
      <c r="G36" s="7" t="e">
        <f>(Ведомость!H50)/(Ведомость!$B$44)</f>
        <v>#DIV/0!</v>
      </c>
      <c r="H36" s="7" t="e">
        <f>(Ведомость!I50)/(Ведомость!$B$44)</f>
        <v>#DIV/0!</v>
      </c>
      <c r="I36" s="7" t="e">
        <f>(Ведомость!J50)/(Ведомость!$B$44)</f>
        <v>#DIV/0!</v>
      </c>
      <c r="J36" s="7" t="e">
        <f>(Ведомость!K50)/(Ведомость!$B$44)</f>
        <v>#DIV/0!</v>
      </c>
      <c r="K36" s="7" t="e">
        <f>(Ведомость!L50)/(Ведомость!$B$44)</f>
        <v>#DIV/0!</v>
      </c>
    </row>
    <row r="37" spans="1:11">
      <c r="A37" s="85"/>
      <c r="B37" s="87" t="s">
        <v>11</v>
      </c>
      <c r="C37" s="151"/>
      <c r="D37" s="151"/>
      <c r="E37" s="151"/>
      <c r="F37" s="151"/>
      <c r="G37" s="151"/>
      <c r="H37" s="151"/>
      <c r="I37" s="151"/>
      <c r="J37" s="151"/>
      <c r="K37" s="151"/>
    </row>
    <row r="38" spans="1:11" ht="15.75">
      <c r="A38" s="86"/>
      <c r="B38" s="11">
        <v>11</v>
      </c>
      <c r="C38" s="11">
        <v>12</v>
      </c>
      <c r="D38" s="11">
        <v>13</v>
      </c>
      <c r="E38" s="11">
        <v>14</v>
      </c>
      <c r="F38" s="11">
        <v>15</v>
      </c>
      <c r="G38" s="11">
        <v>16</v>
      </c>
      <c r="H38" s="11">
        <v>17</v>
      </c>
      <c r="I38" s="11">
        <v>18</v>
      </c>
      <c r="J38" s="11">
        <v>19</v>
      </c>
      <c r="K38" s="11">
        <v>20</v>
      </c>
    </row>
    <row r="39" spans="1:11" ht="15.75">
      <c r="A39" s="12" t="s">
        <v>12</v>
      </c>
      <c r="B39" s="7" t="e">
        <f>(Ведомость!M46)/(Ведомость!$B$44)</f>
        <v>#DIV/0!</v>
      </c>
      <c r="C39" s="7" t="e">
        <f>(Ведомость!N46)/(Ведомость!$B$44)</f>
        <v>#DIV/0!</v>
      </c>
      <c r="D39" s="7" t="e">
        <f>(Ведомость!O46)/(Ведомость!$B$44)</f>
        <v>#DIV/0!</v>
      </c>
      <c r="E39" s="7" t="e">
        <f>(Ведомость!P46)/(Ведомость!$B$44)</f>
        <v>#DIV/0!</v>
      </c>
      <c r="F39" s="7" t="e">
        <f>(Ведомость!Q46)/(Ведомость!$B$44)</f>
        <v>#DIV/0!</v>
      </c>
      <c r="G39" s="7" t="e">
        <f>(Ведомость!R46)/(Ведомость!$B$44)</f>
        <v>#DIV/0!</v>
      </c>
      <c r="H39" s="7" t="e">
        <f>(Ведомость!S46)/(Ведомость!$B$44)</f>
        <v>#DIV/0!</v>
      </c>
      <c r="I39" s="7" t="e">
        <f>(Ведомость!T46)/(Ведомость!$B$44)</f>
        <v>#DIV/0!</v>
      </c>
      <c r="J39" s="7" t="e">
        <f>(Ведомость!U46)/(Ведомость!$B$44)</f>
        <v>#DIV/0!</v>
      </c>
      <c r="K39" s="7" t="e">
        <f>(Ведомость!V46)/(Ведомость!$B$44)</f>
        <v>#DIV/0!</v>
      </c>
    </row>
    <row r="40" spans="1:11" ht="15.75">
      <c r="A40" s="12" t="s">
        <v>13</v>
      </c>
      <c r="B40" s="7" t="e">
        <f>(Ведомость!M45)/(Ведомость!$B$44)</f>
        <v>#DIV/0!</v>
      </c>
      <c r="C40" s="7" t="e">
        <f>(Ведомость!N45)/(Ведомость!$B$44)</f>
        <v>#DIV/0!</v>
      </c>
      <c r="D40" s="7" t="e">
        <f>(Ведомость!O45)/(Ведомость!$B$44)</f>
        <v>#DIV/0!</v>
      </c>
      <c r="E40" s="7" t="e">
        <f>(Ведомость!P45)/(Ведомость!$B$44)</f>
        <v>#DIV/0!</v>
      </c>
      <c r="F40" s="7" t="e">
        <f>(Ведомость!Q45)/(Ведомость!$B$44)</f>
        <v>#DIV/0!</v>
      </c>
      <c r="G40" s="7" t="e">
        <f>(Ведомость!R45)/(Ведомость!$B$44)</f>
        <v>#DIV/0!</v>
      </c>
      <c r="H40" s="7" t="e">
        <f>(Ведомость!S45)/(Ведомость!$B$44)</f>
        <v>#DIV/0!</v>
      </c>
      <c r="I40" s="7" t="e">
        <f>(Ведомость!T45)/(Ведомость!$B$44)</f>
        <v>#DIV/0!</v>
      </c>
      <c r="J40" s="7" t="e">
        <f>(Ведомость!U45)/(Ведомость!$B$44)</f>
        <v>#DIV/0!</v>
      </c>
      <c r="K40" s="7" t="e">
        <f>(Ведомость!V45)/(Ведомость!$B$44)</f>
        <v>#DIV/0!</v>
      </c>
    </row>
    <row r="41" spans="1:11" ht="15.75">
      <c r="A41" s="12" t="s">
        <v>14</v>
      </c>
      <c r="B41" s="7" t="e">
        <f>(Ведомость!M50)/(Ведомость!$B$44)</f>
        <v>#DIV/0!</v>
      </c>
      <c r="C41" s="7" t="e">
        <f>(Ведомость!N50)/(Ведомость!$B$44)</f>
        <v>#DIV/0!</v>
      </c>
      <c r="D41" s="7" t="e">
        <f>(Ведомость!O50)/(Ведомость!$B$44)</f>
        <v>#DIV/0!</v>
      </c>
      <c r="E41" s="7" t="e">
        <f>(Ведомость!P50)/(Ведомость!$B$44)</f>
        <v>#DIV/0!</v>
      </c>
      <c r="F41" s="7" t="e">
        <f>(Ведомость!Q50)/(Ведомость!$B$44)</f>
        <v>#DIV/0!</v>
      </c>
      <c r="G41" s="7" t="e">
        <f>(Ведомость!R50)/(Ведомость!$B$44)</f>
        <v>#DIV/0!</v>
      </c>
      <c r="H41" s="7" t="e">
        <f>(Ведомость!S50)/(Ведомость!$B$44)</f>
        <v>#DIV/0!</v>
      </c>
      <c r="I41" s="7" t="e">
        <f>(Ведомость!T50)/(Ведомость!$B$44)</f>
        <v>#DIV/0!</v>
      </c>
      <c r="J41" s="7" t="e">
        <f>(Ведомость!U50)/(Ведомость!$B$44)</f>
        <v>#DIV/0!</v>
      </c>
      <c r="K41" s="7" t="e">
        <f>(Ведомость!V50)/(Ведомость!$B$44)</f>
        <v>#DIV/0!</v>
      </c>
    </row>
    <row r="64" spans="1:7">
      <c r="A64" s="76" t="s">
        <v>15</v>
      </c>
      <c r="B64" s="78" t="s">
        <v>11</v>
      </c>
      <c r="C64" s="149"/>
      <c r="D64" s="149"/>
      <c r="E64" s="149"/>
      <c r="F64" s="149"/>
      <c r="G64" s="150"/>
    </row>
    <row r="65" spans="1:15" ht="15.75">
      <c r="A65" s="77"/>
      <c r="B65" s="11">
        <v>21</v>
      </c>
      <c r="C65" s="11">
        <v>22</v>
      </c>
      <c r="D65" s="11">
        <v>23</v>
      </c>
      <c r="E65" s="11">
        <v>24</v>
      </c>
      <c r="F65" s="11">
        <v>25</v>
      </c>
      <c r="G65" s="11">
        <v>26</v>
      </c>
    </row>
    <row r="66" spans="1:15" ht="55.5" customHeight="1">
      <c r="A66" s="12" t="s">
        <v>16</v>
      </c>
      <c r="B66" s="4" t="s">
        <v>17</v>
      </c>
      <c r="C66" s="4" t="s">
        <v>17</v>
      </c>
      <c r="D66" s="7" t="e">
        <f>(Ведомость!Y49)/(Ведомость!$B$44)</f>
        <v>#DIV/0!</v>
      </c>
      <c r="E66" s="4" t="s">
        <v>17</v>
      </c>
      <c r="F66" s="4" t="s">
        <v>17</v>
      </c>
      <c r="G66" s="7" t="e">
        <f>(Ведомость!AB49)/(Ведомость!$B$44)</f>
        <v>#DIV/0!</v>
      </c>
    </row>
    <row r="67" spans="1:15" ht="15.75">
      <c r="A67" s="12" t="s">
        <v>18</v>
      </c>
      <c r="B67" s="4" t="s">
        <v>17</v>
      </c>
      <c r="C67" s="7" t="e">
        <f>(Ведомость!X48)/(Ведомость!$B$44)</f>
        <v>#DIV/0!</v>
      </c>
      <c r="D67" s="7" t="e">
        <f>(Ведомость!Y48)/(Ведомость!$B$44)</f>
        <v>#DIV/0!</v>
      </c>
      <c r="E67" s="4" t="s">
        <v>17</v>
      </c>
      <c r="F67" s="7" t="e">
        <f>(Ведомость!AA48)/(Ведомость!$B$44)</f>
        <v>#DIV/0!</v>
      </c>
      <c r="G67" s="7" t="e">
        <f>(Ведомость!AB48)/(Ведомость!$B$44)</f>
        <v>#DIV/0!</v>
      </c>
    </row>
    <row r="68" spans="1:15" ht="15.75">
      <c r="A68" s="12" t="s">
        <v>19</v>
      </c>
      <c r="B68" s="7" t="e">
        <f>(Ведомость!W47)/(Ведомость!$B$44)</f>
        <v>#DIV/0!</v>
      </c>
      <c r="C68" s="7" t="e">
        <f>(Ведомость!X47)/(Ведомость!$B$44)</f>
        <v>#DIV/0!</v>
      </c>
      <c r="D68" s="7" t="e">
        <f>(Ведомость!Y47)/(Ведомость!$B$44)</f>
        <v>#DIV/0!</v>
      </c>
      <c r="E68" s="7" t="e">
        <f>(Ведомость!Z47)/(Ведомость!$B$44)</f>
        <v>#DIV/0!</v>
      </c>
      <c r="F68" s="7" t="e">
        <f>(Ведомость!AA47)/(Ведомость!$B$44)</f>
        <v>#DIV/0!</v>
      </c>
      <c r="G68" s="7" t="e">
        <f>(Ведомость!AB47)/(Ведомость!$B$44)</f>
        <v>#DIV/0!</v>
      </c>
    </row>
    <row r="69" spans="1:15" ht="15.75">
      <c r="A69" s="12" t="s">
        <v>20</v>
      </c>
      <c r="B69" s="7" t="e">
        <f>(Ведомость!W46)/(Ведомость!$B$44)</f>
        <v>#DIV/0!</v>
      </c>
      <c r="C69" s="7" t="e">
        <f>(Ведомость!X46)/(Ведомость!$B$44)</f>
        <v>#DIV/0!</v>
      </c>
      <c r="D69" s="7" t="e">
        <f>(Ведомость!Y46)/(Ведомость!$B$44)</f>
        <v>#DIV/0!</v>
      </c>
      <c r="E69" s="7" t="e">
        <f>(Ведомость!Z46)/(Ведомость!$B$44)</f>
        <v>#DIV/0!</v>
      </c>
      <c r="F69" s="7" t="e">
        <f>(Ведомость!AA46)/(Ведомость!$B$44)</f>
        <v>#DIV/0!</v>
      </c>
      <c r="G69" s="7" t="e">
        <f>(Ведомость!AB46)/(Ведомость!$B$44)</f>
        <v>#DIV/0!</v>
      </c>
    </row>
    <row r="70" spans="1:15" ht="15.75">
      <c r="A70" s="12" t="s">
        <v>21</v>
      </c>
      <c r="B70" s="7" t="e">
        <f>(Ведомость!W45)/(Ведомость!$B$44)</f>
        <v>#DIV/0!</v>
      </c>
      <c r="C70" s="7" t="e">
        <f>(Ведомость!X45)/(Ведомость!$B$44)</f>
        <v>#DIV/0!</v>
      </c>
      <c r="D70" s="7" t="e">
        <f>(Ведомость!Y45)/(Ведомость!$B$44)</f>
        <v>#DIV/0!</v>
      </c>
      <c r="E70" s="7" t="e">
        <f>(Ведомость!Z45)/(Ведомость!$B$44)</f>
        <v>#DIV/0!</v>
      </c>
      <c r="F70" s="7" t="e">
        <f>(Ведомость!AA45)/(Ведомость!$B$44)</f>
        <v>#DIV/0!</v>
      </c>
      <c r="G70" s="7" t="e">
        <f>(Ведомость!AB45)/(Ведомость!$B$44)</f>
        <v>#DIV/0!</v>
      </c>
    </row>
    <row r="71" spans="1:15" ht="15.75">
      <c r="A71" s="12" t="s">
        <v>14</v>
      </c>
      <c r="B71" s="7" t="e">
        <f>(Ведомость!W50)/(Ведомость!$B$44)</f>
        <v>#DIV/0!</v>
      </c>
      <c r="C71" s="7" t="e">
        <f>(Ведомость!X50)/(Ведомость!$B$44)</f>
        <v>#DIV/0!</v>
      </c>
      <c r="D71" s="7" t="e">
        <f>(Ведомость!Y50)/(Ведомость!$B$44)</f>
        <v>#DIV/0!</v>
      </c>
      <c r="E71" s="7" t="e">
        <f>(Ведомость!Z50)/(Ведомость!$B$44)</f>
        <v>#DIV/0!</v>
      </c>
      <c r="F71" s="7" t="e">
        <f>(Ведомость!AA50)/(Ведомость!$B$44)</f>
        <v>#DIV/0!</v>
      </c>
      <c r="G71" s="7" t="e">
        <f>(Ведомость!AB50)/(Ведомость!$B$44)</f>
        <v>#DIV/0!</v>
      </c>
    </row>
    <row r="74" spans="1:15" ht="15.75">
      <c r="A74" s="18" t="s">
        <v>28</v>
      </c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</row>
    <row r="75" spans="1:15" ht="15.75">
      <c r="A75" s="60" t="s">
        <v>29</v>
      </c>
      <c r="B75" s="3">
        <v>0</v>
      </c>
      <c r="C75" s="3">
        <v>1</v>
      </c>
      <c r="D75" s="3">
        <v>2</v>
      </c>
      <c r="E75" s="3">
        <v>3</v>
      </c>
      <c r="F75" s="3">
        <v>4</v>
      </c>
      <c r="G75" s="3">
        <v>5</v>
      </c>
      <c r="H75" s="3">
        <v>6</v>
      </c>
      <c r="I75" s="3">
        <v>7</v>
      </c>
      <c r="J75" s="3">
        <v>8</v>
      </c>
      <c r="K75" s="3">
        <v>9</v>
      </c>
      <c r="L75" s="3">
        <v>10</v>
      </c>
      <c r="M75" s="3">
        <v>11</v>
      </c>
    </row>
    <row r="76" spans="1:15" ht="16.5" thickBot="1">
      <c r="A76" s="25" t="s">
        <v>6</v>
      </c>
      <c r="B76" s="33" t="e">
        <f>COUNTIFS(Ведомость!$AF$4:$AF$43,"=0")/Ведомость!$B$44</f>
        <v>#DIV/0!</v>
      </c>
      <c r="C76" s="33" t="e">
        <f>COUNTIFS(Ведомость!$AF$4:$AF$43,"=1")/Ведомость!$B$44</f>
        <v>#DIV/0!</v>
      </c>
      <c r="D76" s="33" t="e">
        <f>COUNTIFS(Ведомость!$AF$4:$AF$43,"=2")/Ведомость!$B$44</f>
        <v>#DIV/0!</v>
      </c>
      <c r="E76" s="33" t="e">
        <f>COUNTIFS(Ведомость!$AF$4:$AF$43,"=3")/Ведомость!$B$44</f>
        <v>#DIV/0!</v>
      </c>
      <c r="F76" s="33" t="e">
        <f>COUNTIFS(Ведомость!$AF$4:$AF$43,"=4")/Ведомость!$B$44</f>
        <v>#DIV/0!</v>
      </c>
      <c r="G76" s="33" t="e">
        <f>COUNTIFS(Ведомость!$AF$4:$AF$43,"=5")/Ведомость!$B$44</f>
        <v>#DIV/0!</v>
      </c>
      <c r="H76" s="33" t="e">
        <f>COUNTIFS(Ведомость!$AF$4:$AF$43,"=6")/Ведомость!$B$44</f>
        <v>#DIV/0!</v>
      </c>
      <c r="I76" s="33" t="e">
        <f>COUNTIFS(Ведомость!$AF$4:$AF$43,"=7")/Ведомость!$B$44</f>
        <v>#DIV/0!</v>
      </c>
      <c r="J76" s="33" t="e">
        <f>COUNTIFS(Ведомость!$AF$4:$AF$43,"=8")/Ведомость!$B$44</f>
        <v>#DIV/0!</v>
      </c>
      <c r="K76" s="33" t="e">
        <f>COUNTIFS(Ведомость!$AF$4:$AF$43,"=9")/Ведомость!$B$44</f>
        <v>#DIV/0!</v>
      </c>
      <c r="L76" s="33" t="e">
        <f>COUNTIFS(Ведомость!$AF$4:$AF$43,"=10")/Ведомость!$B$44</f>
        <v>#DIV/0!</v>
      </c>
      <c r="M76" s="33" t="e">
        <f>COUNTIFS(Ведомость!$AF$4:$AF$43,"=11")/Ведомость!$B$44</f>
        <v>#DIV/0!</v>
      </c>
    </row>
    <row r="77" spans="1:15" ht="16.5" thickTop="1">
      <c r="A77" s="26" t="s">
        <v>29</v>
      </c>
      <c r="B77" s="28">
        <v>12</v>
      </c>
      <c r="C77" s="28">
        <v>13</v>
      </c>
      <c r="D77" s="28">
        <v>14</v>
      </c>
      <c r="E77" s="28">
        <v>15</v>
      </c>
      <c r="F77" s="28">
        <v>16</v>
      </c>
      <c r="G77" s="28">
        <v>17</v>
      </c>
      <c r="H77" s="28">
        <v>18</v>
      </c>
      <c r="I77" s="28">
        <v>19</v>
      </c>
      <c r="J77" s="28">
        <v>20</v>
      </c>
      <c r="K77" s="28">
        <v>21</v>
      </c>
      <c r="L77" s="28">
        <v>22</v>
      </c>
      <c r="M77" s="28">
        <v>23</v>
      </c>
      <c r="N77" s="1"/>
      <c r="O77" s="1"/>
    </row>
    <row r="78" spans="1:15" ht="16.5" thickBot="1">
      <c r="A78" s="25" t="s">
        <v>6</v>
      </c>
      <c r="B78" s="33" t="e">
        <f>COUNTIFS(Ведомость!$AF$4:$AF$43,"=12")/Ведомость!$B$44</f>
        <v>#DIV/0!</v>
      </c>
      <c r="C78" s="33" t="e">
        <f>COUNTIFS(Ведомость!$AF$4:$AF$43,"=13")/Ведомость!$B$44</f>
        <v>#DIV/0!</v>
      </c>
      <c r="D78" s="33" t="e">
        <f>COUNTIFS(Ведомость!$AF$4:$AF$43,"=14")/Ведомость!$B$44</f>
        <v>#DIV/0!</v>
      </c>
      <c r="E78" s="33" t="e">
        <f>COUNTIFS(Ведомость!$AF$4:$AF$43,"=15")/Ведомость!$B$44</f>
        <v>#DIV/0!</v>
      </c>
      <c r="F78" s="33" t="e">
        <f>COUNTIFS(Ведомость!$AF$4:$AF$43,"=16")/Ведомость!$B$44</f>
        <v>#DIV/0!</v>
      </c>
      <c r="G78" s="33" t="e">
        <f>COUNTIFS(Ведомость!$AF$4:$AF$43,"=17")/Ведомость!$B$44</f>
        <v>#DIV/0!</v>
      </c>
      <c r="H78" s="33" t="e">
        <f>COUNTIFS(Ведомость!$AF$4:$AF$43,"=18")/Ведомость!$B$44</f>
        <v>#DIV/0!</v>
      </c>
      <c r="I78" s="33" t="e">
        <f>COUNTIFS(Ведомость!$AF$4:$AF$43,"=19")/Ведомость!$B$44</f>
        <v>#DIV/0!</v>
      </c>
      <c r="J78" s="33" t="e">
        <f>COUNTIFS(Ведомость!$AF$4:$AF$43,"=20")/Ведомость!$B$44</f>
        <v>#DIV/0!</v>
      </c>
      <c r="K78" s="33" t="e">
        <f>COUNTIFS(Ведомость!$AF$4:$AF$43,"=21")/Ведомость!$B$44</f>
        <v>#DIV/0!</v>
      </c>
      <c r="L78" s="33" t="e">
        <f>COUNTIFS(Ведомость!$AF$4:$AF$43,"=22")/Ведомость!$B$44</f>
        <v>#DIV/0!</v>
      </c>
      <c r="M78" s="33" t="e">
        <f>COUNTIFS(Ведомость!$AF$4:$AF$43,"=23")/Ведомость!$B$44</f>
        <v>#DIV/0!</v>
      </c>
      <c r="N78" s="21"/>
      <c r="O78" s="21"/>
    </row>
    <row r="79" spans="1:15" ht="16.5" thickTop="1">
      <c r="A79" s="26" t="s">
        <v>29</v>
      </c>
      <c r="B79" s="28">
        <v>24</v>
      </c>
      <c r="C79" s="28">
        <v>25</v>
      </c>
      <c r="D79" s="28">
        <v>26</v>
      </c>
      <c r="E79" s="28">
        <v>27</v>
      </c>
      <c r="F79" s="28">
        <v>28</v>
      </c>
      <c r="G79" s="28">
        <v>29</v>
      </c>
      <c r="H79" s="28">
        <v>30</v>
      </c>
      <c r="I79" s="28">
        <v>31</v>
      </c>
      <c r="J79" s="28">
        <v>32</v>
      </c>
      <c r="K79" s="28">
        <v>33</v>
      </c>
      <c r="L79" s="28">
        <v>34</v>
      </c>
      <c r="M79" s="28">
        <v>35</v>
      </c>
      <c r="N79" s="22"/>
      <c r="O79" s="22"/>
    </row>
    <row r="80" spans="1:15" ht="16.5" thickBot="1">
      <c r="A80" s="60" t="s">
        <v>6</v>
      </c>
      <c r="B80" s="33" t="e">
        <f>COUNTIFS(Ведомость!$AF$4:$AF$43,"=24")/Ведомость!$B$44</f>
        <v>#DIV/0!</v>
      </c>
      <c r="C80" s="33" t="e">
        <f>COUNTIFS(Ведомость!$AF$4:$AF$43,"=25")/Ведомость!$B$44</f>
        <v>#DIV/0!</v>
      </c>
      <c r="D80" s="33" t="e">
        <f>COUNTIFS(Ведомость!$AF$4:$AF$43,"=26")/Ведомость!$B$44</f>
        <v>#DIV/0!</v>
      </c>
      <c r="E80" s="33" t="e">
        <f>COUNTIFS(Ведомость!$AF$4:$AF$43,"=27")/Ведомость!$B$44</f>
        <v>#DIV/0!</v>
      </c>
      <c r="F80" s="33" t="e">
        <f>COUNTIFS(Ведомость!$AF$4:$AF$43,"=28")/Ведомость!$B$44</f>
        <v>#DIV/0!</v>
      </c>
      <c r="G80" s="33" t="e">
        <f>COUNTIFS(Ведомость!$AF$4:$AF$43,"=29")/Ведомость!$B$44</f>
        <v>#DIV/0!</v>
      </c>
      <c r="H80" s="33" t="e">
        <f>COUNTIFS(Ведомость!$AF$4:$AF$43,"=30")/Ведомость!$B$44</f>
        <v>#DIV/0!</v>
      </c>
      <c r="I80" s="33" t="e">
        <f>COUNTIFS(Ведомость!$AF$4:$AF$43,"=31")/Ведомость!$B$44</f>
        <v>#DIV/0!</v>
      </c>
      <c r="J80" s="33" t="e">
        <f>COUNTIFS(Ведомость!$AF$4:$AF$43,"=32")/Ведомость!$B$44</f>
        <v>#DIV/0!</v>
      </c>
      <c r="K80" s="33" t="e">
        <f>COUNTIFS(Ведомость!$AF$4:$AF$43,"=33")/Ведомость!$B$44</f>
        <v>#DIV/0!</v>
      </c>
      <c r="L80" s="33" t="e">
        <f>COUNTIFS(Ведомость!$AF$4:$AF$43,"=34")/Ведомость!$B$44</f>
        <v>#DIV/0!</v>
      </c>
      <c r="M80" s="64" t="e">
        <f>COUNTIFS(Ведомость!$AF$4:$AF$43,"=35")/Ведомость!$B$44</f>
        <v>#DIV/0!</v>
      </c>
      <c r="N80" s="21"/>
      <c r="O80" s="21"/>
    </row>
    <row r="81" spans="1:15" ht="16.5" thickTop="1">
      <c r="A81" s="27" t="s">
        <v>29</v>
      </c>
      <c r="B81" s="28">
        <v>36</v>
      </c>
      <c r="C81" s="30">
        <v>37</v>
      </c>
      <c r="D81" s="29">
        <v>38</v>
      </c>
      <c r="E81" s="23"/>
      <c r="F81" s="21"/>
      <c r="G81" s="31"/>
      <c r="H81" s="21"/>
      <c r="I81" s="21"/>
      <c r="J81" s="31"/>
      <c r="K81" s="21"/>
      <c r="L81" s="21"/>
      <c r="M81" s="152"/>
      <c r="N81" s="22"/>
      <c r="O81" s="22"/>
    </row>
    <row r="82" spans="1:15" ht="16.5" thickBot="1">
      <c r="A82" s="25" t="s">
        <v>6</v>
      </c>
      <c r="B82" s="33" t="e">
        <f>COUNTIFS(Ведомость!$AF$4:$AF$43,"=36")/Ведомость!$B$44</f>
        <v>#DIV/0!</v>
      </c>
      <c r="C82" s="33" t="e">
        <f>COUNTIFS(Ведомость!$AF$4:$AF$43,"=37")/Ведомость!$B$44</f>
        <v>#DIV/0!</v>
      </c>
      <c r="D82" s="33" t="e">
        <f>COUNTIFS(Ведомость!$AF$4:$AF$43,"=38")/Ведомость!$B$44</f>
        <v>#DIV/0!</v>
      </c>
      <c r="E82" s="24"/>
      <c r="F82" s="22"/>
      <c r="G82" s="22"/>
      <c r="H82" s="22"/>
      <c r="I82" s="22"/>
      <c r="J82" s="22"/>
      <c r="K82" s="22"/>
      <c r="L82" s="22"/>
      <c r="N82" s="19"/>
      <c r="O82" s="19"/>
    </row>
    <row r="83" spans="1:15" ht="16.5" thickTop="1">
      <c r="N83" s="20"/>
      <c r="O83" s="20"/>
    </row>
    <row r="84" spans="1:15">
      <c r="A84" s="152"/>
      <c r="B84" s="152"/>
      <c r="C84" s="152"/>
    </row>
    <row r="85" spans="1:15">
      <c r="A85" s="152"/>
      <c r="B85" s="152"/>
      <c r="C85" s="152"/>
    </row>
    <row r="95" spans="1:15" ht="15.75">
      <c r="A95" s="76" t="s">
        <v>22</v>
      </c>
      <c r="B95" s="78" t="s">
        <v>11</v>
      </c>
      <c r="C95" s="82"/>
      <c r="D95" s="82"/>
      <c r="E95" s="82"/>
      <c r="F95" s="82"/>
      <c r="G95" s="82"/>
      <c r="H95" s="82"/>
      <c r="I95" s="82"/>
      <c r="J95" s="82"/>
      <c r="K95" s="82"/>
      <c r="L95" s="83"/>
    </row>
    <row r="96" spans="1:15" ht="54.75" customHeight="1">
      <c r="A96" s="84"/>
      <c r="B96" s="14">
        <v>1</v>
      </c>
      <c r="C96" s="14">
        <v>2</v>
      </c>
      <c r="D96" s="14">
        <v>3</v>
      </c>
      <c r="E96" s="14">
        <v>4</v>
      </c>
      <c r="F96" s="14">
        <v>5</v>
      </c>
      <c r="G96" s="14">
        <v>6</v>
      </c>
      <c r="H96" s="14">
        <v>7</v>
      </c>
      <c r="I96" s="14">
        <v>8</v>
      </c>
      <c r="J96" s="14">
        <v>21</v>
      </c>
      <c r="K96" s="14">
        <v>22</v>
      </c>
      <c r="L96" s="14">
        <v>23</v>
      </c>
    </row>
    <row r="97" spans="1:12" ht="15" customHeight="1">
      <c r="A97" s="12" t="s">
        <v>16</v>
      </c>
      <c r="B97" s="6" t="s">
        <v>17</v>
      </c>
      <c r="C97" s="6" t="s">
        <v>17</v>
      </c>
      <c r="D97" s="6" t="s">
        <v>17</v>
      </c>
      <c r="E97" s="6" t="s">
        <v>17</v>
      </c>
      <c r="F97" s="6" t="s">
        <v>17</v>
      </c>
      <c r="G97" s="6" t="s">
        <v>17</v>
      </c>
      <c r="H97" s="6" t="s">
        <v>17</v>
      </c>
      <c r="I97" s="6" t="s">
        <v>17</v>
      </c>
      <c r="J97" s="6" t="s">
        <v>17</v>
      </c>
      <c r="K97" s="6" t="s">
        <v>17</v>
      </c>
      <c r="L97" s="7" t="e">
        <f>(Ведомость!Y49)/(Ведомость!$B$44)</f>
        <v>#DIV/0!</v>
      </c>
    </row>
    <row r="98" spans="1:12" ht="15.75">
      <c r="A98" s="12" t="s">
        <v>18</v>
      </c>
      <c r="B98" s="6" t="s">
        <v>17</v>
      </c>
      <c r="C98" s="6" t="s">
        <v>17</v>
      </c>
      <c r="D98" s="6" t="s">
        <v>17</v>
      </c>
      <c r="E98" s="6" t="s">
        <v>17</v>
      </c>
      <c r="F98" s="6" t="s">
        <v>17</v>
      </c>
      <c r="G98" s="6" t="s">
        <v>17</v>
      </c>
      <c r="H98" s="6" t="s">
        <v>17</v>
      </c>
      <c r="I98" s="6" t="s">
        <v>17</v>
      </c>
      <c r="J98" s="6" t="s">
        <v>17</v>
      </c>
      <c r="K98" s="7" t="e">
        <f>(Ведомость!X48)/(Ведомость!$B$44)</f>
        <v>#DIV/0!</v>
      </c>
      <c r="L98" s="7" t="e">
        <f>(Ведомость!Y48)/(Ведомость!$B$44)</f>
        <v>#DIV/0!</v>
      </c>
    </row>
    <row r="99" spans="1:12" ht="15.75">
      <c r="A99" s="12" t="s">
        <v>19</v>
      </c>
      <c r="B99" s="6" t="s">
        <v>17</v>
      </c>
      <c r="C99" s="6" t="s">
        <v>17</v>
      </c>
      <c r="D99" s="6" t="s">
        <v>17</v>
      </c>
      <c r="E99" s="6" t="s">
        <v>17</v>
      </c>
      <c r="F99" s="6" t="s">
        <v>17</v>
      </c>
      <c r="G99" s="6" t="s">
        <v>17</v>
      </c>
      <c r="H99" s="6" t="s">
        <v>17</v>
      </c>
      <c r="I99" s="6" t="s">
        <v>17</v>
      </c>
      <c r="J99" s="7" t="e">
        <f>(Ведомость!W47)/(Ведомость!$B$44)</f>
        <v>#DIV/0!</v>
      </c>
      <c r="K99" s="7" t="e">
        <f>(Ведомость!X47)/(Ведомость!$B$44)</f>
        <v>#DIV/0!</v>
      </c>
      <c r="L99" s="7" t="e">
        <f>(Ведомость!Y47)/(Ведомость!$B$44)</f>
        <v>#DIV/0!</v>
      </c>
    </row>
    <row r="100" spans="1:12" ht="15.75">
      <c r="A100" s="12" t="s">
        <v>20</v>
      </c>
      <c r="B100" s="7" t="e">
        <f>(Ведомость!C46)/(Ведомость!$B$44)</f>
        <v>#DIV/0!</v>
      </c>
      <c r="C100" s="7" t="e">
        <f>(Ведомость!D46)/(Ведомость!$B$44)</f>
        <v>#DIV/0!</v>
      </c>
      <c r="D100" s="7" t="e">
        <f>(Ведомость!E46)/(Ведомость!$B$44)</f>
        <v>#DIV/0!</v>
      </c>
      <c r="E100" s="7" t="e">
        <f>(Ведомость!F46)/(Ведомость!$B$44)</f>
        <v>#DIV/0!</v>
      </c>
      <c r="F100" s="7" t="e">
        <f>(Ведомость!G46)/(Ведомость!$B$44)</f>
        <v>#DIV/0!</v>
      </c>
      <c r="G100" s="7" t="e">
        <f>(Ведомость!H46)/(Ведомость!$B$44)</f>
        <v>#DIV/0!</v>
      </c>
      <c r="H100" s="7" t="e">
        <f>(Ведомость!I46)/(Ведомость!$B$44)</f>
        <v>#DIV/0!</v>
      </c>
      <c r="I100" s="7" t="e">
        <f>(Ведомость!J46)/(Ведомость!$B$44)</f>
        <v>#DIV/0!</v>
      </c>
      <c r="J100" s="7" t="e">
        <f>(Ведомость!W46)/(Ведомость!$B$44)</f>
        <v>#DIV/0!</v>
      </c>
      <c r="K100" s="7" t="e">
        <f>(Ведомость!X46)/(Ведомость!$B$44)</f>
        <v>#DIV/0!</v>
      </c>
      <c r="L100" s="7" t="e">
        <f>(Ведомость!Y46)/(Ведомость!$B$44)</f>
        <v>#DIV/0!</v>
      </c>
    </row>
    <row r="101" spans="1:12" ht="15.75">
      <c r="A101" s="12" t="s">
        <v>21</v>
      </c>
      <c r="B101" s="7" t="e">
        <f>(Ведомость!C45)/(Ведомость!$B$44)</f>
        <v>#DIV/0!</v>
      </c>
      <c r="C101" s="7" t="e">
        <f>(Ведомость!D45)/(Ведомость!$B$44)</f>
        <v>#DIV/0!</v>
      </c>
      <c r="D101" s="7" t="e">
        <f>(Ведомость!E45)/(Ведомость!$B$44)</f>
        <v>#DIV/0!</v>
      </c>
      <c r="E101" s="7" t="e">
        <f>(Ведомость!F45)/(Ведомость!$B$44)</f>
        <v>#DIV/0!</v>
      </c>
      <c r="F101" s="7" t="e">
        <f>(Ведомость!G45)/(Ведомость!$B$44)</f>
        <v>#DIV/0!</v>
      </c>
      <c r="G101" s="7" t="e">
        <f>(Ведомость!H45)/(Ведомость!$B$44)</f>
        <v>#DIV/0!</v>
      </c>
      <c r="H101" s="7" t="e">
        <f>(Ведомость!I45)/(Ведомость!$B$44)</f>
        <v>#DIV/0!</v>
      </c>
      <c r="I101" s="7" t="e">
        <f>(Ведомость!J45)/(Ведомость!$B$44)</f>
        <v>#DIV/0!</v>
      </c>
      <c r="J101" s="7" t="e">
        <f>(Ведомость!W45)/(Ведомость!$B$44)</f>
        <v>#DIV/0!</v>
      </c>
      <c r="K101" s="7" t="e">
        <f>(Ведомость!X45)/(Ведомость!$B$44)</f>
        <v>#DIV/0!</v>
      </c>
      <c r="L101" s="7" t="e">
        <f>(Ведомость!Y45)/(Ведомость!$B$44)</f>
        <v>#DIV/0!</v>
      </c>
    </row>
    <row r="102" spans="1:12" ht="15.75">
      <c r="A102" s="12" t="s">
        <v>14</v>
      </c>
      <c r="B102" s="7" t="e">
        <f>(Ведомость!C50)/(Ведомость!$B$44)</f>
        <v>#DIV/0!</v>
      </c>
      <c r="C102" s="7" t="e">
        <f>(Ведомость!D50)/(Ведомость!$B$44)</f>
        <v>#DIV/0!</v>
      </c>
      <c r="D102" s="7" t="e">
        <f>(Ведомость!E50)/(Ведомость!$B$44)</f>
        <v>#DIV/0!</v>
      </c>
      <c r="E102" s="7" t="e">
        <f>(Ведомость!F50)/(Ведомость!$B$44)</f>
        <v>#DIV/0!</v>
      </c>
      <c r="F102" s="7" t="e">
        <f>(Ведомость!G50)/(Ведомость!$B$44)</f>
        <v>#DIV/0!</v>
      </c>
      <c r="G102" s="7" t="e">
        <f>(Ведомость!H50)/(Ведомость!$B$44)</f>
        <v>#DIV/0!</v>
      </c>
      <c r="H102" s="7" t="e">
        <f>(Ведомость!I50)/(Ведомость!$B$44)</f>
        <v>#DIV/0!</v>
      </c>
      <c r="I102" s="7" t="e">
        <f>(Ведомость!J50)/(Ведомость!$B$44)</f>
        <v>#DIV/0!</v>
      </c>
      <c r="J102" s="7" t="e">
        <f>(Ведомость!W50)/(Ведомость!$B$44)</f>
        <v>#DIV/0!</v>
      </c>
      <c r="K102" s="7" t="e">
        <f>(Ведомость!X50)/(Ведомость!$B$44)</f>
        <v>#DIV/0!</v>
      </c>
      <c r="L102" s="7" t="e">
        <f>(Ведомость!Y50)/(Ведомость!$B$44)</f>
        <v>#DIV/0!</v>
      </c>
    </row>
    <row r="126" spans="1:9" ht="48.75" customHeight="1">
      <c r="A126" s="76" t="s">
        <v>23</v>
      </c>
      <c r="B126" s="78" t="s">
        <v>11</v>
      </c>
      <c r="C126" s="149"/>
      <c r="D126" s="149"/>
      <c r="E126" s="149"/>
      <c r="F126" s="149"/>
      <c r="G126" s="149"/>
      <c r="H126" s="149"/>
      <c r="I126" s="150"/>
    </row>
    <row r="127" spans="1:9" ht="15.75">
      <c r="A127" s="77"/>
      <c r="B127" s="14">
        <v>9</v>
      </c>
      <c r="C127" s="14">
        <v>10</v>
      </c>
      <c r="D127" s="14">
        <v>11</v>
      </c>
      <c r="E127" s="14">
        <v>12</v>
      </c>
      <c r="F127" s="14">
        <v>13</v>
      </c>
      <c r="G127" s="14">
        <v>24</v>
      </c>
      <c r="H127" s="14">
        <v>25</v>
      </c>
      <c r="I127" s="14">
        <v>26</v>
      </c>
    </row>
    <row r="128" spans="1:9" ht="15.75">
      <c r="A128" s="12" t="s">
        <v>16</v>
      </c>
      <c r="B128" s="6" t="s">
        <v>17</v>
      </c>
      <c r="C128" s="6" t="s">
        <v>17</v>
      </c>
      <c r="D128" s="6" t="s">
        <v>17</v>
      </c>
      <c r="E128" s="6" t="s">
        <v>17</v>
      </c>
      <c r="F128" s="6" t="s">
        <v>17</v>
      </c>
      <c r="G128" s="6" t="s">
        <v>17</v>
      </c>
      <c r="H128" s="6" t="s">
        <v>17</v>
      </c>
      <c r="I128" s="7" t="e">
        <f>(Ведомость!AB47)/(Ведомость!$B$44)</f>
        <v>#DIV/0!</v>
      </c>
    </row>
    <row r="129" spans="1:9" ht="15.75">
      <c r="A129" s="12" t="s">
        <v>18</v>
      </c>
      <c r="B129" s="6" t="s">
        <v>17</v>
      </c>
      <c r="C129" s="6" t="s">
        <v>17</v>
      </c>
      <c r="D129" s="6" t="s">
        <v>17</v>
      </c>
      <c r="E129" s="6" t="s">
        <v>17</v>
      </c>
      <c r="F129" s="6" t="s">
        <v>17</v>
      </c>
      <c r="G129" s="6" t="s">
        <v>17</v>
      </c>
      <c r="H129" s="7" t="e">
        <f>(Ведомость!AA48)/(Ведомость!$B$44)</f>
        <v>#DIV/0!</v>
      </c>
      <c r="I129" s="7" t="e">
        <f>(Ведомость!AB49)/(Ведомость!$B$44)</f>
        <v>#DIV/0!</v>
      </c>
    </row>
    <row r="130" spans="1:9" ht="15.75">
      <c r="A130" s="12" t="s">
        <v>19</v>
      </c>
      <c r="B130" s="6" t="s">
        <v>17</v>
      </c>
      <c r="C130" s="6" t="s">
        <v>17</v>
      </c>
      <c r="D130" s="6" t="s">
        <v>17</v>
      </c>
      <c r="E130" s="6" t="s">
        <v>17</v>
      </c>
      <c r="F130" s="6" t="s">
        <v>17</v>
      </c>
      <c r="G130" s="7" t="e">
        <f>(Ведомость!Z47)/(Ведомость!$B$44)</f>
        <v>#DIV/0!</v>
      </c>
      <c r="H130" s="7" t="e">
        <f>(Ведомость!AA47)/(Ведомость!$B$44)</f>
        <v>#DIV/0!</v>
      </c>
      <c r="I130" s="7" t="e">
        <f>(Ведомость!AB47)/(Ведомость!$B$44)</f>
        <v>#DIV/0!</v>
      </c>
    </row>
    <row r="131" spans="1:9" ht="15.75">
      <c r="A131" s="12" t="s">
        <v>20</v>
      </c>
      <c r="B131" s="7" t="e">
        <f>(Ведомость!C46)/(Ведомость!$B$44)</f>
        <v>#DIV/0!</v>
      </c>
      <c r="C131" s="7" t="e">
        <f>(Ведомость!D46)/(Ведомость!$B$44)</f>
        <v>#DIV/0!</v>
      </c>
      <c r="D131" s="7" t="e">
        <f>(Ведомость!E46)/(Ведомость!$B$44)</f>
        <v>#DIV/0!</v>
      </c>
      <c r="E131" s="7" t="e">
        <f>(Ведомость!F46)/(Ведомость!$B$44)</f>
        <v>#DIV/0!</v>
      </c>
      <c r="F131" s="7" t="e">
        <f>(Ведомость!G46)/(Ведомость!$B$44)</f>
        <v>#DIV/0!</v>
      </c>
      <c r="G131" s="7" t="e">
        <f>(Ведомость!Z46)/(Ведомость!$B$44)</f>
        <v>#DIV/0!</v>
      </c>
      <c r="H131" s="7" t="e">
        <f>(Ведомость!AA46)/(Ведомость!$B$44)</f>
        <v>#DIV/0!</v>
      </c>
      <c r="I131" s="7" t="e">
        <f>(Ведомость!AB46)/(Ведомость!$B$44)</f>
        <v>#DIV/0!</v>
      </c>
    </row>
    <row r="132" spans="1:9" ht="15.75">
      <c r="A132" s="12" t="s">
        <v>21</v>
      </c>
      <c r="B132" s="7" t="e">
        <f>(Ведомость!C45)/(Ведомость!$B$44)</f>
        <v>#DIV/0!</v>
      </c>
      <c r="C132" s="7" t="e">
        <f>(Ведомость!D45)/(Ведомость!$B$44)</f>
        <v>#DIV/0!</v>
      </c>
      <c r="D132" s="7" t="e">
        <f>(Ведомость!E45)/(Ведомость!$B$44)</f>
        <v>#DIV/0!</v>
      </c>
      <c r="E132" s="7" t="e">
        <f>(Ведомость!F45)/(Ведомость!$B$44)</f>
        <v>#DIV/0!</v>
      </c>
      <c r="F132" s="7" t="e">
        <f>(Ведомость!G45)/(Ведомость!$B$44)</f>
        <v>#DIV/0!</v>
      </c>
      <c r="G132" s="7" t="e">
        <f>(Ведомость!Z45)/(Ведомость!$B$44)</f>
        <v>#DIV/0!</v>
      </c>
      <c r="H132" s="7" t="e">
        <f>(Ведомость!AA45)/(Ведомость!$B$44)</f>
        <v>#DIV/0!</v>
      </c>
      <c r="I132" s="7" t="e">
        <f>(Ведомость!AB45)/(Ведомость!$B$44)</f>
        <v>#DIV/0!</v>
      </c>
    </row>
    <row r="133" spans="1:9" ht="15.75">
      <c r="A133" s="12" t="s">
        <v>14</v>
      </c>
      <c r="B133" s="7" t="e">
        <f>(Ведомость!C50)/(Ведомость!$B$44)</f>
        <v>#DIV/0!</v>
      </c>
      <c r="C133" s="7" t="e">
        <f>(Ведомость!D50)/(Ведомость!$B$44)</f>
        <v>#DIV/0!</v>
      </c>
      <c r="D133" s="7" t="e">
        <f>(Ведомость!E50)/(Ведомость!$B$44)</f>
        <v>#DIV/0!</v>
      </c>
      <c r="E133" s="7" t="e">
        <f>(Ведомость!F50)/(Ведомость!$B$44)</f>
        <v>#DIV/0!</v>
      </c>
      <c r="F133" s="7" t="e">
        <f>(Ведомость!G50)/(Ведомость!$B$44)</f>
        <v>#DIV/0!</v>
      </c>
      <c r="G133" s="7" t="e">
        <f>(Ведомость!Z50)/(Ведомость!$B$44)</f>
        <v>#DIV/0!</v>
      </c>
      <c r="H133" s="7" t="e">
        <f>(Ведомость!AA50)/(Ведомость!$B$44)</f>
        <v>#DIV/0!</v>
      </c>
      <c r="I133" s="7" t="e">
        <f>(Ведомость!AB50)/(Ведомость!$B$44)</f>
        <v>#DIV/0!</v>
      </c>
    </row>
    <row r="156" spans="1:8">
      <c r="A156" s="76" t="s">
        <v>27</v>
      </c>
      <c r="B156" s="78" t="s">
        <v>11</v>
      </c>
      <c r="C156" s="149"/>
      <c r="D156" s="149"/>
      <c r="E156" s="149"/>
      <c r="F156" s="149"/>
      <c r="G156" s="149"/>
      <c r="H156" s="150"/>
    </row>
    <row r="157" spans="1:8" ht="77.25" customHeight="1">
      <c r="A157" s="77"/>
      <c r="B157" s="14">
        <v>14</v>
      </c>
      <c r="C157" s="14">
        <v>15</v>
      </c>
      <c r="D157" s="14">
        <v>16</v>
      </c>
      <c r="E157" s="14">
        <v>17</v>
      </c>
      <c r="F157" s="14">
        <v>18</v>
      </c>
      <c r="G157" s="14">
        <v>19</v>
      </c>
      <c r="H157" s="14">
        <v>20</v>
      </c>
    </row>
    <row r="158" spans="1:8" ht="15.75">
      <c r="A158" s="12" t="s">
        <v>12</v>
      </c>
      <c r="B158" s="7" t="e">
        <f>(Ведомость!P46)/(Ведомость!$B$44)</f>
        <v>#DIV/0!</v>
      </c>
      <c r="C158" s="7" t="e">
        <f>(Ведомость!Q46)/(Ведомость!$B$44)</f>
        <v>#DIV/0!</v>
      </c>
      <c r="D158" s="7" t="e">
        <f>(Ведомость!R46)/(Ведомость!$B$44)</f>
        <v>#DIV/0!</v>
      </c>
      <c r="E158" s="7" t="e">
        <f>(Ведомость!S46)/(Ведомость!$B$44)</f>
        <v>#DIV/0!</v>
      </c>
      <c r="F158" s="7" t="e">
        <f>(Ведомость!T46)/(Ведомость!$B$44)</f>
        <v>#DIV/0!</v>
      </c>
      <c r="G158" s="7" t="e">
        <f>(Ведомость!U46)/(Ведомость!$B$44)</f>
        <v>#DIV/0!</v>
      </c>
      <c r="H158" s="7" t="e">
        <f>(Ведомость!V46)/(Ведомость!$B$44)</f>
        <v>#DIV/0!</v>
      </c>
    </row>
    <row r="159" spans="1:8" ht="15.75">
      <c r="A159" s="12" t="s">
        <v>13</v>
      </c>
      <c r="B159" s="7" t="e">
        <f>(Ведомость!P45)/(Ведомость!$B$44)</f>
        <v>#DIV/0!</v>
      </c>
      <c r="C159" s="7" t="e">
        <f>(Ведомость!Q45)/(Ведомость!$B$44)</f>
        <v>#DIV/0!</v>
      </c>
      <c r="D159" s="7" t="e">
        <f>(Ведомость!R45)/(Ведомость!$B$44)</f>
        <v>#DIV/0!</v>
      </c>
      <c r="E159" s="7" t="e">
        <f>(Ведомость!S45)/(Ведомость!$B$44)</f>
        <v>#DIV/0!</v>
      </c>
      <c r="F159" s="7" t="e">
        <f>(Ведомость!T45)/(Ведомость!$B$44)</f>
        <v>#DIV/0!</v>
      </c>
      <c r="G159" s="7" t="e">
        <f>(Ведомость!U45)/(Ведомость!$B$44)</f>
        <v>#DIV/0!</v>
      </c>
      <c r="H159" s="7" t="e">
        <f>(Ведомость!V45)/(Ведомость!$B$44)</f>
        <v>#DIV/0!</v>
      </c>
    </row>
    <row r="160" spans="1:8" ht="15.75">
      <c r="A160" s="12" t="s">
        <v>14</v>
      </c>
      <c r="B160" s="7" t="e">
        <f>(Ведомость!P50)/(Ведомость!$B$44)</f>
        <v>#DIV/0!</v>
      </c>
      <c r="C160" s="7" t="e">
        <f>(Ведомость!Q50)/(Ведомость!$B$44)</f>
        <v>#DIV/0!</v>
      </c>
      <c r="D160" s="7" t="e">
        <f>(Ведомость!R50)/(Ведомость!$B$44)</f>
        <v>#DIV/0!</v>
      </c>
      <c r="E160" s="7" t="e">
        <f>(Ведомость!S50)/(Ведомость!$B$44)</f>
        <v>#DIV/0!</v>
      </c>
      <c r="F160" s="7" t="e">
        <f>(Ведомость!T50)/(Ведомость!$B$44)</f>
        <v>#DIV/0!</v>
      </c>
      <c r="G160" s="7" t="e">
        <f>(Ведомость!U50)/(Ведомость!$B$44)</f>
        <v>#DIV/0!</v>
      </c>
      <c r="H160" s="7" t="e">
        <f>(Ведомость!V50)/(Ведомость!$B$44)</f>
        <v>#DIV/0!</v>
      </c>
    </row>
  </sheetData>
  <sheetProtection password="DE97" sheet="1" objects="1" scenarios="1" formatCells="0" formatColumns="0" formatRows="0" insertColumns="0" insertRows="0" insertHyperlinks="0" deleteColumns="0" deleteRows="0" sort="0" autoFilter="0" pivotTables="0"/>
  <mergeCells count="26">
    <mergeCell ref="A32:A33"/>
    <mergeCell ref="B32:K32"/>
    <mergeCell ref="A1:M1"/>
    <mergeCell ref="B3:C3"/>
    <mergeCell ref="E3:F3"/>
    <mergeCell ref="G3:M3"/>
    <mergeCell ref="H28:I28"/>
    <mergeCell ref="J28:K28"/>
    <mergeCell ref="H29:I29"/>
    <mergeCell ref="J29:K29"/>
    <mergeCell ref="A156:A157"/>
    <mergeCell ref="B156:H156"/>
    <mergeCell ref="H6:M6"/>
    <mergeCell ref="A6:F6"/>
    <mergeCell ref="B95:L95"/>
    <mergeCell ref="A95:A96"/>
    <mergeCell ref="A126:A127"/>
    <mergeCell ref="B126:I126"/>
    <mergeCell ref="A37:A38"/>
    <mergeCell ref="B37:K37"/>
    <mergeCell ref="C28:D28"/>
    <mergeCell ref="C29:D29"/>
    <mergeCell ref="A28:B28"/>
    <mergeCell ref="A29:B29"/>
    <mergeCell ref="A64:A65"/>
    <mergeCell ref="B64:G64"/>
  </mergeCells>
  <pageMargins left="0.25" right="0.25" top="0.75" bottom="0.75" header="0.3" footer="0.3"/>
  <pageSetup paperSize="9" orientation="landscape" horizontalDpi="4294967293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Ведомость</vt:lpstr>
      <vt:lpstr>Отчет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Наталья</dc:creator>
  <cp:lastModifiedBy>Наталья</cp:lastModifiedBy>
  <cp:lastPrinted>2015-01-17T12:20:24Z</cp:lastPrinted>
  <dcterms:created xsi:type="dcterms:W3CDTF">2015-01-16T14:46:57Z</dcterms:created>
  <dcterms:modified xsi:type="dcterms:W3CDTF">2015-01-17T12:44:15Z</dcterms:modified>
</cp:coreProperties>
</file>